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novembro2014" sheetId="1" r:id="rId1"/>
  </sheets>
  <externalReferences>
    <externalReference r:id="rId4"/>
  </externalReferences>
  <definedNames>
    <definedName name="_xlnm.Print_Area" localSheetId="0">'novembro2014'!$B$1:$W$98</definedName>
    <definedName name="Excel_BuiltIn__FilterDatabase">'novembro2014'!$B$4:$W$87</definedName>
    <definedName name="_xlnm.Print_Titles" localSheetId="0">'novembro2014'!$1:$4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<sst xmlns="http://schemas.openxmlformats.org/spreadsheetml/2006/main" count="122" uniqueCount="79">
  <si>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</si>
  <si>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</si>
  <si>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</si>
  <si>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</si>
  <si>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</si>
  <si>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</si>
  <si>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</si>
  <si>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</si>
  <si>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</si>
  <si>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</si>
  <si>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</si>
  <si>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</si>
  <si>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</si>
  <si>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</si>
  <si>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</si>
  <si>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</si>
  <si>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</si>
  <si>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</si>
  <si>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</si>
  <si>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</si>
  <si>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</si>
  <si>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</si>
  <si>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</si>
  <si>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</si>
  <si>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</si>
  <si>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</si>
  <si>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</si>
  <si>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</si>
  <si>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</si>
  <si>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</si>
  <si>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</si>
  <si>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</si>
  <si>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</si>
  <si>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</si>
  <si>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</si>
  <si>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</si>
  <si>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</si>
  <si>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</si>
  <si>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</si>
  <si>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</si>
  <si>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</si>
  <si>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</si>
  <si>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</si>
  <si>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>F - FÉRIAS</t>
  </si>
  <si>
    <t xml:space="preserve">SITUAÇÃO  </t>
  </si>
  <si>
    <t>LTRA - LICENÇA P/ TRÂNSITO</t>
  </si>
  <si>
    <t xml:space="preserve"> </t>
  </si>
  <si>
    <t xml:space="preserve">      Recife</t>
  </si>
  <si>
    <t>ANA CARLA SANTANA TAVARES</t>
  </si>
  <si>
    <t>ANA CAROLINA BULHÕES CALHEIROS</t>
  </si>
  <si>
    <t>CAMILA CÉSAR CORRÊA</t>
  </si>
  <si>
    <t>DÉBORA DE SOUZA SILVA LIMA</t>
  </si>
  <si>
    <t>GILBERTO OLIVEIRA FREITAS</t>
  </si>
  <si>
    <t>MARÍLIA LEAL MONTENEGRO SPINELLI</t>
  </si>
  <si>
    <t>NAYARA PEPE MEDEIROS DE REZENDE</t>
  </si>
  <si>
    <t>PATRÍCIA PINHEIRO SILVA</t>
  </si>
  <si>
    <t>PRISCILLA TEIXEIRA DA ROCHA PASSOS</t>
  </si>
  <si>
    <t>JOÃO CARLOS DE ANDRADE E SILVA</t>
  </si>
  <si>
    <t>WIVIANE MARIA OLIVEIRA DE SOUZA</t>
  </si>
  <si>
    <t>em exercício</t>
  </si>
  <si>
    <t>MARIA CARLA DOURADO BRITO JUREMA</t>
  </si>
  <si>
    <t>2ª VT Igarassu</t>
  </si>
  <si>
    <t xml:space="preserve">SITUAÇÃO </t>
  </si>
  <si>
    <t>Virgínia Malta Canavarro</t>
  </si>
  <si>
    <t>Desembargadora Corregedora
   do TRT 6a. Região</t>
  </si>
  <si>
    <t>PRODUTIVIDADE DOS JUÍZES EM VITALICIAMENTO DO TRT DA 6ª REGIÃO - NOVEMBRO/2014</t>
  </si>
  <si>
    <t xml:space="preserve">(*)No período de 10/11 a 12/12/14 foi realizado o Curso Nacional de Formação Inicial de Magistrados na ENAMAT. Apenas não participaram desse curso as juízas: Débora de Souza, Camila César,   </t>
  </si>
  <si>
    <t>Mª Carla Dourado e Wiviane Maria.</t>
  </si>
  <si>
    <t>OUT</t>
  </si>
  <si>
    <t>Enamat 10.11 a 12.12.14</t>
  </si>
  <si>
    <t xml:space="preserve">SITUAÇÃO * </t>
  </si>
  <si>
    <t xml:space="preserve">(*)Retificada a produtividade da juíza Camila César Corrêa, referente ao mês de outubro/14, em relação à VT de Goiana, para constar como saldos de  "0" no prazo e "1" fora do prazo. </t>
  </si>
  <si>
    <t>KÉVIA DUARTE MUNIZ</t>
  </si>
  <si>
    <t>OUT                         LTRA</t>
  </si>
  <si>
    <t>Permutou em 5.11                           06.11 a 07.11.14</t>
  </si>
  <si>
    <t xml:space="preserve">(*)A juíza Kévia Duarte Muniz permutou para esta 6ª Região a partir do dia 05/11/14. </t>
  </si>
  <si>
    <t>Permutou em 05.11</t>
  </si>
  <si>
    <t xml:space="preserve">(*)A juíza Nayara Pepe Medeiros de Rezende permutou para a 2ª Região no dia 05/11/14. </t>
  </si>
  <si>
    <t>21 de janeiro de 2015.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</si>
</sst>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center"/>
      <protection/>
    </xf>
    <xf numFmtId="1" fontId="18" fillId="0" borderId="16" xfId="0" applyNumberFormat="1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1" fontId="1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24" borderId="24" xfId="0" applyFont="1" applyFill="1" applyBorder="1" applyAlignment="1" applyProtection="1">
      <alignment horizontal="center" vertical="center" wrapText="1"/>
      <protection locked="0"/>
    </xf>
    <xf numFmtId="0" fontId="20" fillId="24" borderId="25" xfId="0" applyFont="1" applyFill="1" applyBorder="1" applyAlignment="1" applyProtection="1">
      <alignment horizontal="center" vertical="center" wrapText="1"/>
      <protection locked="0"/>
    </xf>
    <xf numFmtId="0" fontId="20" fillId="24" borderId="26" xfId="0" applyFont="1" applyFill="1" applyBorder="1" applyAlignment="1" applyProtection="1">
      <alignment horizontal="center" vertical="center" wrapText="1"/>
      <protection locked="0"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0" borderId="13" xfId="0" applyNumberFormat="1" applyFont="1" applyFill="1" applyBorder="1" applyAlignment="1" applyProtection="1">
      <alignment horizontal="center" vertical="center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90" zoomScaleNormal="90" workbookViewId="0" topLeftCell="A1">
      <pane xSplit="2" ySplit="4" topLeftCell="C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1" sqref="C91"/>
    </sheetView>
  </sheetViews>
  <sheetFormatPr defaultColWidth="9.140625" defaultRowHeight="12.75" customHeight="1" zeroHeight="1"/>
  <cols>
    <col min="1" max="1" width="6.140625" style="1" customWidth="1"/>
    <col min="2" max="2" width="17.421875" style="2" customWidth="1"/>
    <col min="3" max="3" width="13.5742187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1" customWidth="1"/>
    <col min="18" max="18" width="7.00390625" style="1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5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6" customFormat="1" ht="12.75" customHeight="1">
      <c r="B1" s="85" t="s">
        <v>65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3" ht="12.75" customHeight="1">
      <c r="B2" s="86" t="s">
        <v>0</v>
      </c>
      <c r="C2" s="87" t="s">
        <v>1</v>
      </c>
      <c r="D2" s="88" t="s">
        <v>2</v>
      </c>
      <c r="E2" s="88"/>
      <c r="F2" s="89" t="s">
        <v>3</v>
      </c>
      <c r="G2" s="89"/>
      <c r="H2" s="89"/>
      <c r="I2" s="89"/>
      <c r="J2" s="76" t="s">
        <v>4</v>
      </c>
      <c r="K2" s="76"/>
      <c r="L2" s="76"/>
      <c r="M2" s="76"/>
      <c r="N2" s="76"/>
      <c r="O2" s="76"/>
      <c r="P2" s="76"/>
      <c r="Q2" s="76" t="s">
        <v>5</v>
      </c>
      <c r="R2" s="76"/>
      <c r="S2" s="79" t="s">
        <v>6</v>
      </c>
      <c r="T2" s="79" t="s">
        <v>7</v>
      </c>
      <c r="U2" s="79" t="s">
        <v>8</v>
      </c>
      <c r="V2" s="76" t="s">
        <v>9</v>
      </c>
      <c r="W2" s="76"/>
    </row>
    <row r="3" spans="2:23" ht="33.75" customHeight="1">
      <c r="B3" s="86"/>
      <c r="C3" s="87"/>
      <c r="D3" s="88"/>
      <c r="E3" s="88"/>
      <c r="F3" s="78" t="s">
        <v>10</v>
      </c>
      <c r="G3" s="80" t="s">
        <v>11</v>
      </c>
      <c r="H3" s="80"/>
      <c r="I3" s="77" t="s">
        <v>12</v>
      </c>
      <c r="J3" s="76"/>
      <c r="K3" s="76"/>
      <c r="L3" s="76"/>
      <c r="M3" s="76"/>
      <c r="N3" s="76"/>
      <c r="O3" s="76"/>
      <c r="P3" s="76"/>
      <c r="Q3" s="76"/>
      <c r="R3" s="76"/>
      <c r="S3" s="79"/>
      <c r="T3" s="79"/>
      <c r="U3" s="79"/>
      <c r="V3" s="76"/>
      <c r="W3" s="76"/>
    </row>
    <row r="4" spans="2:23" ht="34.5" customHeight="1">
      <c r="B4" s="67" t="s">
        <v>13</v>
      </c>
      <c r="C4" s="87"/>
      <c r="D4" s="88"/>
      <c r="E4" s="88"/>
      <c r="F4" s="78"/>
      <c r="G4" s="9" t="s">
        <v>14</v>
      </c>
      <c r="H4" s="9" t="s">
        <v>15</v>
      </c>
      <c r="I4" s="77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12</v>
      </c>
      <c r="Q4" s="8" t="s">
        <v>14</v>
      </c>
      <c r="R4" s="8" t="s">
        <v>15</v>
      </c>
      <c r="S4" s="79"/>
      <c r="T4" s="79"/>
      <c r="U4" s="79"/>
      <c r="V4" s="10" t="s">
        <v>22</v>
      </c>
      <c r="W4" s="8" t="s">
        <v>23</v>
      </c>
    </row>
    <row r="5" spans="2:23" ht="26.25" customHeight="1">
      <c r="B5" s="70" t="s">
        <v>48</v>
      </c>
      <c r="C5" s="63" t="s">
        <v>44</v>
      </c>
      <c r="D5" s="60" t="s">
        <v>68</v>
      </c>
      <c r="E5" s="12" t="s">
        <v>69</v>
      </c>
      <c r="F5" s="13"/>
      <c r="G5" s="13"/>
      <c r="H5" s="13"/>
      <c r="I5" s="1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</row>
    <row r="6" spans="1:23" ht="26.25" customHeight="1">
      <c r="A6" s="1">
        <v>5</v>
      </c>
      <c r="B6" s="71"/>
      <c r="C6" s="64" t="str">
        <f>IF(A6="","VARA",VLOOKUP(A6,'[1]varas'!$A$4:$B$67,2))</f>
        <v>5ª VT Recife</v>
      </c>
      <c r="D6" s="11"/>
      <c r="E6" s="12"/>
      <c r="F6" s="13">
        <v>10</v>
      </c>
      <c r="G6" s="13">
        <v>0</v>
      </c>
      <c r="H6" s="13">
        <v>0</v>
      </c>
      <c r="I6" s="14">
        <f aca="true" t="shared" si="0" ref="I6:I11">SUM(F6:H6)</f>
        <v>10</v>
      </c>
      <c r="J6" s="13">
        <v>3</v>
      </c>
      <c r="K6" s="13">
        <v>1</v>
      </c>
      <c r="L6" s="13">
        <v>0</v>
      </c>
      <c r="M6" s="13">
        <v>0</v>
      </c>
      <c r="N6" s="13">
        <v>0</v>
      </c>
      <c r="O6" s="13">
        <v>6</v>
      </c>
      <c r="P6" s="13">
        <f aca="true" t="shared" si="1" ref="P6:P11">SUM(J6:O6)</f>
        <v>10</v>
      </c>
      <c r="Q6" s="13">
        <v>0</v>
      </c>
      <c r="R6" s="13">
        <v>0</v>
      </c>
      <c r="S6" s="13">
        <v>0</v>
      </c>
      <c r="T6" s="13">
        <v>0</v>
      </c>
      <c r="U6" s="13">
        <v>28</v>
      </c>
      <c r="V6" s="15"/>
      <c r="W6" s="15"/>
    </row>
    <row r="7" spans="1:23" ht="26.25" customHeight="1">
      <c r="A7" s="1">
        <v>7</v>
      </c>
      <c r="B7" s="71"/>
      <c r="C7" s="64" t="str">
        <f>IF(A7="","VARA",VLOOKUP(A7,'[1]varas'!$A$4:$B$67,2))</f>
        <v>7ª VT Recife</v>
      </c>
      <c r="D7" s="11"/>
      <c r="E7" s="12"/>
      <c r="F7" s="13">
        <v>7</v>
      </c>
      <c r="G7" s="13">
        <v>0</v>
      </c>
      <c r="H7" s="13">
        <v>0</v>
      </c>
      <c r="I7" s="14">
        <f t="shared" si="0"/>
        <v>7</v>
      </c>
      <c r="J7" s="13">
        <v>3</v>
      </c>
      <c r="K7" s="13">
        <v>0</v>
      </c>
      <c r="L7" s="13">
        <v>0</v>
      </c>
      <c r="M7" s="13">
        <v>0</v>
      </c>
      <c r="N7" s="13">
        <v>0</v>
      </c>
      <c r="O7" s="13">
        <v>3</v>
      </c>
      <c r="P7" s="13">
        <f t="shared" si="1"/>
        <v>6</v>
      </c>
      <c r="Q7" s="13">
        <v>1</v>
      </c>
      <c r="R7" s="13">
        <v>0</v>
      </c>
      <c r="S7" s="13">
        <v>0</v>
      </c>
      <c r="T7" s="13">
        <v>0</v>
      </c>
      <c r="U7" s="13">
        <v>14</v>
      </c>
      <c r="V7" s="15"/>
      <c r="W7" s="15"/>
    </row>
    <row r="8" spans="1:23" ht="26.25" customHeight="1">
      <c r="A8" s="1">
        <v>21</v>
      </c>
      <c r="B8" s="71"/>
      <c r="C8" s="64" t="str">
        <f>IF(A8="","VARA",VLOOKUP(A8,'[1]varas'!$A$4:$B$67,2))</f>
        <v>21ª VT Recife</v>
      </c>
      <c r="D8" s="11"/>
      <c r="E8" s="12"/>
      <c r="F8" s="13">
        <v>0</v>
      </c>
      <c r="G8" s="13">
        <v>3</v>
      </c>
      <c r="H8" s="13">
        <v>0</v>
      </c>
      <c r="I8" s="14">
        <f t="shared" si="0"/>
        <v>3</v>
      </c>
      <c r="J8" s="13">
        <v>3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f t="shared" si="1"/>
        <v>3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5"/>
      <c r="W8" s="15"/>
    </row>
    <row r="9" spans="1:23" ht="26.25" customHeight="1">
      <c r="A9" s="1">
        <v>26</v>
      </c>
      <c r="B9" s="71"/>
      <c r="C9" s="64" t="str">
        <f>IF(A9="","VARA",VLOOKUP(A9,'[1]varas'!$A$4:$B$67,2))</f>
        <v>1ª VT Cabo</v>
      </c>
      <c r="D9" s="11"/>
      <c r="E9" s="12"/>
      <c r="F9" s="13">
        <v>0</v>
      </c>
      <c r="G9" s="13">
        <v>3</v>
      </c>
      <c r="H9" s="13">
        <v>0</v>
      </c>
      <c r="I9" s="14">
        <f t="shared" si="0"/>
        <v>3</v>
      </c>
      <c r="J9" s="13">
        <v>3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f t="shared" si="1"/>
        <v>3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5"/>
      <c r="W9" s="15"/>
    </row>
    <row r="10" spans="1:23" ht="26.25" customHeight="1">
      <c r="A10" s="1">
        <v>27</v>
      </c>
      <c r="B10" s="71"/>
      <c r="C10" s="64" t="str">
        <f>IF(A10="","VARA",VLOOKUP(A10,'[1]varas'!$A$4:$B$67,2))</f>
        <v>2ª VT Cabo</v>
      </c>
      <c r="D10" s="11"/>
      <c r="E10" s="12"/>
      <c r="F10" s="13">
        <v>0</v>
      </c>
      <c r="G10" s="13">
        <v>1</v>
      </c>
      <c r="H10" s="13">
        <v>0</v>
      </c>
      <c r="I10" s="14">
        <f t="shared" si="0"/>
        <v>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f t="shared" si="1"/>
        <v>0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5"/>
      <c r="W10" s="15"/>
    </row>
    <row r="11" spans="2:23" ht="21" customHeight="1">
      <c r="B11" s="72"/>
      <c r="C11" s="66" t="s">
        <v>12</v>
      </c>
      <c r="D11" s="18"/>
      <c r="E11" s="19"/>
      <c r="F11" s="20">
        <f>SUM(F5:F10)</f>
        <v>17</v>
      </c>
      <c r="G11" s="20">
        <f>SUM(G5:G10)</f>
        <v>7</v>
      </c>
      <c r="H11" s="20">
        <f>SUM(H5:H10)</f>
        <v>0</v>
      </c>
      <c r="I11" s="21">
        <f t="shared" si="0"/>
        <v>24</v>
      </c>
      <c r="J11" s="20">
        <f aca="true" t="shared" si="2" ref="J11:O11">SUM(J5:J10)</f>
        <v>12</v>
      </c>
      <c r="K11" s="20">
        <f t="shared" si="2"/>
        <v>1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9</v>
      </c>
      <c r="P11" s="20">
        <f t="shared" si="1"/>
        <v>22</v>
      </c>
      <c r="Q11" s="20">
        <f>SUM(Q5:Q10)</f>
        <v>2</v>
      </c>
      <c r="R11" s="20">
        <f>SUM(R5:R10)</f>
        <v>0</v>
      </c>
      <c r="S11" s="20">
        <f>SUM(S5:S10)</f>
        <v>0</v>
      </c>
      <c r="T11" s="20">
        <f>SUM(T5:T10)</f>
        <v>0</v>
      </c>
      <c r="U11" s="20">
        <f>SUM(U5:U10)</f>
        <v>42</v>
      </c>
      <c r="V11" s="22">
        <f>IF(I11-Q11=0,"",IF(D11="",(P11+S11)/(I11-Q11),IF(AND(D11&lt;&gt;"",(P11+S11)/(I11-Q11)&gt;=50%),(P11+S11)/(I11-Q11),"")))</f>
        <v>1</v>
      </c>
      <c r="W11" s="22">
        <f>IF(I11=O11,"",IF(V11="",0,(P11+Q11+S11-O11)/(I11-O11)))</f>
        <v>1</v>
      </c>
    </row>
    <row r="12" spans="2:23" ht="28.5" customHeight="1">
      <c r="B12" s="73" t="s">
        <v>49</v>
      </c>
      <c r="C12" s="63" t="s">
        <v>44</v>
      </c>
      <c r="D12" s="60" t="s">
        <v>68</v>
      </c>
      <c r="E12" s="12" t="s">
        <v>69</v>
      </c>
      <c r="F12" s="13"/>
      <c r="G12" s="13"/>
      <c r="H12" s="13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  <c r="W12" s="15"/>
    </row>
    <row r="13" spans="1:23" ht="21" customHeight="1">
      <c r="A13" s="1">
        <v>21</v>
      </c>
      <c r="B13" s="74"/>
      <c r="C13" s="64" t="str">
        <f>IF(A13="","VARA",VLOOKUP(A13,'[1]varas'!$A$4:$B$67,2))</f>
        <v>21ª VT Recife</v>
      </c>
      <c r="D13" s="11"/>
      <c r="E13" s="12"/>
      <c r="F13" s="13">
        <v>0</v>
      </c>
      <c r="G13" s="13">
        <v>5</v>
      </c>
      <c r="H13" s="13">
        <v>0</v>
      </c>
      <c r="I13" s="14">
        <f>SUM(F13:H13)</f>
        <v>5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f>SUM(J13:O13)</f>
        <v>0</v>
      </c>
      <c r="Q13" s="13">
        <v>5</v>
      </c>
      <c r="R13" s="13">
        <v>0</v>
      </c>
      <c r="S13" s="13">
        <v>0</v>
      </c>
      <c r="T13" s="13">
        <v>0</v>
      </c>
      <c r="U13" s="13">
        <v>0</v>
      </c>
      <c r="V13" s="15"/>
      <c r="W13" s="15"/>
    </row>
    <row r="14" spans="1:23" ht="21" customHeight="1">
      <c r="A14" s="1">
        <v>38</v>
      </c>
      <c r="B14" s="74"/>
      <c r="C14" s="64" t="str">
        <f>IF(A14="","VARA",VLOOKUP(A14,'[1]varas'!$A$4:$B$67,2))</f>
        <v>1ª VT Olinda</v>
      </c>
      <c r="D14" s="11"/>
      <c r="E14" s="12"/>
      <c r="F14" s="13">
        <v>0</v>
      </c>
      <c r="G14" s="13">
        <v>7</v>
      </c>
      <c r="H14" s="13">
        <v>0</v>
      </c>
      <c r="I14" s="14">
        <f>SUM(F14:H14)</f>
        <v>7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>SUM(J14:O14)</f>
        <v>0</v>
      </c>
      <c r="Q14" s="13">
        <v>0</v>
      </c>
      <c r="R14" s="13">
        <v>7</v>
      </c>
      <c r="S14" s="13">
        <v>0</v>
      </c>
      <c r="T14" s="13">
        <v>0</v>
      </c>
      <c r="U14" s="13">
        <v>0</v>
      </c>
      <c r="V14" s="15"/>
      <c r="W14" s="15"/>
    </row>
    <row r="15" spans="1:23" ht="21" customHeight="1">
      <c r="A15" s="1">
        <v>39</v>
      </c>
      <c r="B15" s="74"/>
      <c r="C15" s="64" t="str">
        <f>IF(A15="","VARA",VLOOKUP(A15,'[1]varas'!$A$4:$B$67,2))</f>
        <v>2ª VT Olinda</v>
      </c>
      <c r="D15" s="11"/>
      <c r="E15" s="12"/>
      <c r="F15" s="13">
        <v>0</v>
      </c>
      <c r="G15" s="13">
        <v>4</v>
      </c>
      <c r="H15" s="13">
        <v>0</v>
      </c>
      <c r="I15" s="14">
        <f>SUM(F15:H15)</f>
        <v>4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>SUM(J15:O15)</f>
        <v>0</v>
      </c>
      <c r="Q15" s="13">
        <v>4</v>
      </c>
      <c r="R15" s="13">
        <v>0</v>
      </c>
      <c r="S15" s="13">
        <v>0</v>
      </c>
      <c r="T15" s="13">
        <v>0</v>
      </c>
      <c r="U15" s="13">
        <v>0</v>
      </c>
      <c r="V15" s="15"/>
      <c r="W15" s="15"/>
    </row>
    <row r="16" spans="1:23" ht="16.5" customHeight="1">
      <c r="A16" s="1">
        <v>40</v>
      </c>
      <c r="B16" s="74"/>
      <c r="C16" s="64" t="str">
        <f>IF(A16="","VARA",VLOOKUP(A16,'[1]varas'!$A$4:$B$67,2))</f>
        <v>3ª VT Olinda</v>
      </c>
      <c r="D16" s="11"/>
      <c r="E16" s="12"/>
      <c r="F16" s="13">
        <v>2</v>
      </c>
      <c r="G16" s="13">
        <v>0</v>
      </c>
      <c r="H16" s="13">
        <v>0</v>
      </c>
      <c r="I16" s="14">
        <f>SUM(F16:H16)</f>
        <v>2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3">
        <v>1</v>
      </c>
      <c r="P16" s="13">
        <f>SUM(J16:O16)</f>
        <v>2</v>
      </c>
      <c r="Q16" s="13">
        <v>0</v>
      </c>
      <c r="R16" s="13">
        <v>0</v>
      </c>
      <c r="S16" s="13">
        <v>0</v>
      </c>
      <c r="T16" s="13">
        <v>0</v>
      </c>
      <c r="U16" s="13">
        <v>3</v>
      </c>
      <c r="V16" s="15"/>
      <c r="W16" s="15"/>
    </row>
    <row r="17" spans="2:23" ht="21" customHeight="1">
      <c r="B17" s="75"/>
      <c r="C17" s="66" t="s">
        <v>12</v>
      </c>
      <c r="D17" s="18"/>
      <c r="E17" s="19"/>
      <c r="F17" s="20">
        <f>SUM(F12:F16)</f>
        <v>2</v>
      </c>
      <c r="G17" s="20">
        <f>SUM(G12:G16)</f>
        <v>16</v>
      </c>
      <c r="H17" s="20">
        <f>SUM(H12:H16)</f>
        <v>0</v>
      </c>
      <c r="I17" s="21">
        <f>SUM(F17:H17)</f>
        <v>18</v>
      </c>
      <c r="J17" s="20">
        <f aca="true" t="shared" si="3" ref="J17:O17">SUM(J12:J16)</f>
        <v>0</v>
      </c>
      <c r="K17" s="20">
        <f t="shared" si="3"/>
        <v>1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1</v>
      </c>
      <c r="P17" s="20">
        <f>SUM(J17:O17)</f>
        <v>2</v>
      </c>
      <c r="Q17" s="20">
        <f>SUM(Q12:Q16)</f>
        <v>9</v>
      </c>
      <c r="R17" s="20">
        <f>SUM(R12:R16)</f>
        <v>7</v>
      </c>
      <c r="S17" s="20">
        <f>SUM(S12:S16)</f>
        <v>0</v>
      </c>
      <c r="T17" s="20">
        <f>SUM(T12:T16)</f>
        <v>0</v>
      </c>
      <c r="U17" s="20">
        <f>SUM(U12:U16)</f>
        <v>3</v>
      </c>
      <c r="V17" s="22">
        <f>IF(I17-Q17=0,"",IF(D17="",(P17+S17)/(I17-Q17),IF(AND(D17&lt;&gt;"",(P17+S17)/(I17-Q17)&gt;=50%),(P17+S17)/(I17-Q17),"")))</f>
        <v>0.2222222222222222</v>
      </c>
      <c r="W17" s="22">
        <f>IF(I17=O17,"",IF(V17="",0,(P17+Q17+S17-O17)/(I17-O17)))</f>
        <v>0.5882352941176471</v>
      </c>
    </row>
    <row r="18" spans="2:23" ht="21.75" customHeight="1">
      <c r="B18" s="73" t="s">
        <v>50</v>
      </c>
      <c r="C18" s="63" t="s">
        <v>70</v>
      </c>
      <c r="D18" s="60"/>
      <c r="E18" s="12" t="s">
        <v>59</v>
      </c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5"/>
      <c r="W18" s="15"/>
    </row>
    <row r="19" spans="1:23" ht="21" customHeight="1">
      <c r="A19" s="1">
        <v>7</v>
      </c>
      <c r="B19" s="74"/>
      <c r="C19" s="64" t="str">
        <f>IF(A19="","VARA",VLOOKUP(A19,'[1]varas'!$A$4:$B$67,2))</f>
        <v>7ª VT Recife</v>
      </c>
      <c r="D19" s="11"/>
      <c r="E19" s="12"/>
      <c r="F19" s="13">
        <v>9</v>
      </c>
      <c r="G19" s="13">
        <v>0</v>
      </c>
      <c r="H19" s="13">
        <v>0</v>
      </c>
      <c r="I19" s="14">
        <f aca="true" t="shared" si="4" ref="I19:I27">SUM(F19:H19)</f>
        <v>9</v>
      </c>
      <c r="J19" s="13">
        <v>6</v>
      </c>
      <c r="K19" s="13">
        <v>0</v>
      </c>
      <c r="L19" s="13">
        <v>0</v>
      </c>
      <c r="M19" s="13">
        <v>0</v>
      </c>
      <c r="N19" s="13">
        <v>0</v>
      </c>
      <c r="O19" s="13">
        <v>2</v>
      </c>
      <c r="P19" s="13">
        <f aca="true" t="shared" si="5" ref="P19:P27">SUM(J19:O19)</f>
        <v>8</v>
      </c>
      <c r="Q19" s="13">
        <v>0</v>
      </c>
      <c r="R19" s="13">
        <v>0</v>
      </c>
      <c r="S19" s="13">
        <v>0</v>
      </c>
      <c r="T19" s="13">
        <v>1</v>
      </c>
      <c r="U19" s="13">
        <v>16</v>
      </c>
      <c r="V19" s="15"/>
      <c r="W19" s="15"/>
    </row>
    <row r="20" spans="1:23" ht="21" customHeight="1">
      <c r="A20" s="1">
        <v>9</v>
      </c>
      <c r="B20" s="74"/>
      <c r="C20" s="64" t="str">
        <f>IF(A20="","VARA",VLOOKUP(A20,'[1]varas'!$A$4:$B$67,2))</f>
        <v>9ª VT Recife</v>
      </c>
      <c r="D20" s="11"/>
      <c r="E20" s="12"/>
      <c r="F20" s="13">
        <v>0</v>
      </c>
      <c r="G20" s="13">
        <v>5</v>
      </c>
      <c r="H20" s="13">
        <v>0</v>
      </c>
      <c r="I20" s="14">
        <f t="shared" si="4"/>
        <v>5</v>
      </c>
      <c r="J20" s="13">
        <v>5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5"/>
        <v>5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5"/>
      <c r="W20" s="15"/>
    </row>
    <row r="21" spans="1:23" ht="21" customHeight="1">
      <c r="A21" s="1">
        <v>13</v>
      </c>
      <c r="B21" s="74"/>
      <c r="C21" s="64" t="str">
        <f>IF(A21="","VARA",VLOOKUP(A21,'[1]varas'!$A$4:$B$67,2))</f>
        <v>13ª VT Recife</v>
      </c>
      <c r="D21" s="11"/>
      <c r="E21" s="12"/>
      <c r="F21" s="13">
        <v>0</v>
      </c>
      <c r="G21" s="13">
        <v>6</v>
      </c>
      <c r="H21" s="13">
        <v>0</v>
      </c>
      <c r="I21" s="14">
        <f t="shared" si="4"/>
        <v>6</v>
      </c>
      <c r="J21" s="13">
        <v>6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5"/>
        <v>6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5"/>
      <c r="W21" s="15"/>
    </row>
    <row r="22" spans="1:23" ht="21" customHeight="1">
      <c r="A22" s="1">
        <v>54</v>
      </c>
      <c r="B22" s="74"/>
      <c r="C22" s="64" t="str">
        <f>IF(A22="","VARA",VLOOKUP(A22,'[1]varas'!$A$4:$B$67,2))</f>
        <v>1ª VT Palmares</v>
      </c>
      <c r="D22" s="11"/>
      <c r="E22" s="12"/>
      <c r="F22" s="13">
        <v>14</v>
      </c>
      <c r="G22" s="13">
        <v>0</v>
      </c>
      <c r="H22" s="13">
        <v>0</v>
      </c>
      <c r="I22" s="14">
        <f t="shared" si="4"/>
        <v>14</v>
      </c>
      <c r="J22" s="13">
        <v>6</v>
      </c>
      <c r="K22" s="13">
        <v>5</v>
      </c>
      <c r="L22" s="13">
        <v>0</v>
      </c>
      <c r="M22" s="13">
        <v>0</v>
      </c>
      <c r="N22" s="13">
        <v>0</v>
      </c>
      <c r="O22" s="13">
        <v>3</v>
      </c>
      <c r="P22" s="13">
        <f t="shared" si="5"/>
        <v>14</v>
      </c>
      <c r="Q22" s="13">
        <v>0</v>
      </c>
      <c r="R22" s="13">
        <v>0</v>
      </c>
      <c r="S22" s="13">
        <v>0</v>
      </c>
      <c r="T22" s="13">
        <v>0</v>
      </c>
      <c r="U22" s="13">
        <v>16</v>
      </c>
      <c r="V22" s="15"/>
      <c r="W22" s="15"/>
    </row>
    <row r="23" spans="1:23" ht="21" customHeight="1">
      <c r="A23" s="1">
        <v>27</v>
      </c>
      <c r="B23" s="74"/>
      <c r="C23" s="64" t="str">
        <f>IF(A23="","VARA",VLOOKUP(A23,'[1]varas'!$A$4:$B$67,2))</f>
        <v>2ª VT Cabo</v>
      </c>
      <c r="D23" s="11"/>
      <c r="E23" s="12"/>
      <c r="F23" s="13">
        <v>17</v>
      </c>
      <c r="G23" s="13">
        <v>0</v>
      </c>
      <c r="H23" s="13">
        <v>0</v>
      </c>
      <c r="I23" s="14">
        <f t="shared" si="4"/>
        <v>17</v>
      </c>
      <c r="J23" s="13">
        <v>4</v>
      </c>
      <c r="K23" s="13">
        <v>4</v>
      </c>
      <c r="L23" s="13">
        <v>0</v>
      </c>
      <c r="M23" s="13">
        <v>0</v>
      </c>
      <c r="N23" s="13">
        <v>0</v>
      </c>
      <c r="O23" s="13">
        <v>9</v>
      </c>
      <c r="P23" s="13">
        <f t="shared" si="5"/>
        <v>17</v>
      </c>
      <c r="Q23" s="13">
        <v>0</v>
      </c>
      <c r="R23" s="13">
        <v>0</v>
      </c>
      <c r="S23" s="13">
        <v>0</v>
      </c>
      <c r="T23" s="13">
        <v>0</v>
      </c>
      <c r="U23" s="13">
        <v>57</v>
      </c>
      <c r="V23" s="15"/>
      <c r="W23" s="15"/>
    </row>
    <row r="24" spans="1:23" ht="21" customHeight="1">
      <c r="A24" s="1">
        <v>39</v>
      </c>
      <c r="B24" s="74"/>
      <c r="C24" s="64" t="str">
        <f>IF(A24="","VARA",VLOOKUP(A24,'[1]varas'!$A$4:$B$67,2))</f>
        <v>2ª VT Olinda</v>
      </c>
      <c r="D24" s="11"/>
      <c r="E24" s="12"/>
      <c r="F24" s="13">
        <v>8</v>
      </c>
      <c r="G24" s="13">
        <v>0</v>
      </c>
      <c r="H24" s="13">
        <v>0</v>
      </c>
      <c r="I24" s="14">
        <f>SUM(F24:H24)</f>
        <v>8</v>
      </c>
      <c r="J24" s="13">
        <v>4</v>
      </c>
      <c r="K24" s="13">
        <v>0</v>
      </c>
      <c r="L24" s="13">
        <v>0</v>
      </c>
      <c r="M24" s="13">
        <v>0</v>
      </c>
      <c r="N24" s="13">
        <v>0</v>
      </c>
      <c r="O24" s="13">
        <v>4</v>
      </c>
      <c r="P24" s="13">
        <f>SUM(J24:O24)</f>
        <v>8</v>
      </c>
      <c r="Q24" s="13">
        <v>0</v>
      </c>
      <c r="R24" s="13">
        <v>0</v>
      </c>
      <c r="S24" s="13">
        <v>0</v>
      </c>
      <c r="T24" s="13">
        <v>0</v>
      </c>
      <c r="U24" s="13">
        <v>19</v>
      </c>
      <c r="V24" s="15"/>
      <c r="W24" s="15"/>
    </row>
    <row r="25" spans="1:23" ht="17.25" customHeight="1">
      <c r="A25" s="1">
        <v>51</v>
      </c>
      <c r="B25" s="74"/>
      <c r="C25" s="64" t="str">
        <f>IF(A25="","VARA",VLOOKUP(A25,'[1]varas'!$A$4:$B$67,2))</f>
        <v>VT Goiana</v>
      </c>
      <c r="D25" s="11"/>
      <c r="E25" s="12"/>
      <c r="F25" s="13">
        <v>0</v>
      </c>
      <c r="G25" s="13">
        <v>0</v>
      </c>
      <c r="H25" s="13">
        <v>1</v>
      </c>
      <c r="I25" s="14">
        <f t="shared" si="4"/>
        <v>1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5"/>
        <v>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5"/>
      <c r="W25" s="15"/>
    </row>
    <row r="26" spans="1:23" ht="19.5" customHeight="1">
      <c r="A26" s="1">
        <v>58</v>
      </c>
      <c r="B26" s="74"/>
      <c r="C26" s="64" t="str">
        <f>IF(A26="","VARA",VLOOKUP(A26,'[1]varas'!$A$4:$B$67,2))</f>
        <v>VT S.Talhada</v>
      </c>
      <c r="D26" s="11"/>
      <c r="E26" s="12"/>
      <c r="F26" s="13">
        <f>19+63+3</f>
        <v>85</v>
      </c>
      <c r="G26" s="13">
        <v>0</v>
      </c>
      <c r="H26" s="13">
        <v>0</v>
      </c>
      <c r="I26" s="14">
        <f t="shared" si="4"/>
        <v>85</v>
      </c>
      <c r="J26" s="13">
        <v>4</v>
      </c>
      <c r="K26" s="13">
        <v>12</v>
      </c>
      <c r="L26" s="13">
        <v>2</v>
      </c>
      <c r="M26" s="13">
        <v>1</v>
      </c>
      <c r="N26" s="13">
        <v>0</v>
      </c>
      <c r="O26" s="13">
        <v>63</v>
      </c>
      <c r="P26" s="13">
        <f t="shared" si="5"/>
        <v>82</v>
      </c>
      <c r="Q26" s="13">
        <v>3</v>
      </c>
      <c r="R26" s="13">
        <v>0</v>
      </c>
      <c r="S26" s="13">
        <v>0</v>
      </c>
      <c r="T26" s="13">
        <v>0</v>
      </c>
      <c r="U26" s="13">
        <v>201</v>
      </c>
      <c r="V26" s="15"/>
      <c r="W26" s="15"/>
    </row>
    <row r="27" spans="2:23" ht="16.5" customHeight="1">
      <c r="B27" s="75"/>
      <c r="C27" s="66" t="s">
        <v>12</v>
      </c>
      <c r="D27" s="18"/>
      <c r="E27" s="19"/>
      <c r="F27" s="20">
        <f>SUM(F18:F26)</f>
        <v>133</v>
      </c>
      <c r="G27" s="20">
        <f>SUM(G18:G26)</f>
        <v>11</v>
      </c>
      <c r="H27" s="20">
        <f>SUM(H18:H26)</f>
        <v>1</v>
      </c>
      <c r="I27" s="21">
        <f t="shared" si="4"/>
        <v>145</v>
      </c>
      <c r="J27" s="20">
        <f aca="true" t="shared" si="6" ref="J27:O27">SUM(J18:J26)</f>
        <v>36</v>
      </c>
      <c r="K27" s="20">
        <f t="shared" si="6"/>
        <v>21</v>
      </c>
      <c r="L27" s="20">
        <f t="shared" si="6"/>
        <v>2</v>
      </c>
      <c r="M27" s="20">
        <f t="shared" si="6"/>
        <v>1</v>
      </c>
      <c r="N27" s="20">
        <f t="shared" si="6"/>
        <v>0</v>
      </c>
      <c r="O27" s="20">
        <f t="shared" si="6"/>
        <v>81</v>
      </c>
      <c r="P27" s="20">
        <f t="shared" si="5"/>
        <v>141</v>
      </c>
      <c r="Q27" s="20">
        <f>SUM(Q18:Q26)</f>
        <v>3</v>
      </c>
      <c r="R27" s="20">
        <f>SUM(R18:R26)</f>
        <v>0</v>
      </c>
      <c r="S27" s="20">
        <f>SUM(S18:S26)</f>
        <v>0</v>
      </c>
      <c r="T27" s="20">
        <f>SUM(T18:T26)</f>
        <v>1</v>
      </c>
      <c r="U27" s="20">
        <f>SUM(U18:U26)</f>
        <v>309</v>
      </c>
      <c r="V27" s="22">
        <f>IF(I27-Q27=0,"",IF(D27="",(P27+S27)/(I27-Q27),IF(AND(D27&lt;&gt;"",(P27+S27)/(I27-Q27)&gt;=50%),(P27+S27)/(I27-Q27),"")))</f>
        <v>0.9929577464788732</v>
      </c>
      <c r="W27" s="22">
        <f>IF(I27=O27,"",IF(V27="",0,(P27+Q27+S27-O27)/(I27-O27)))</f>
        <v>0.984375</v>
      </c>
    </row>
    <row r="28" spans="2:23" ht="24" customHeight="1">
      <c r="B28" s="70" t="s">
        <v>51</v>
      </c>
      <c r="C28" s="63" t="s">
        <v>62</v>
      </c>
      <c r="D28" s="60"/>
      <c r="E28" s="12" t="s">
        <v>59</v>
      </c>
      <c r="F28" s="13"/>
      <c r="G28" s="13"/>
      <c r="H28" s="13"/>
      <c r="I28" s="1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5"/>
      <c r="W28" s="15"/>
    </row>
    <row r="29" spans="1:23" ht="24" customHeight="1">
      <c r="A29" s="1">
        <v>3</v>
      </c>
      <c r="B29" s="71"/>
      <c r="C29" s="64" t="str">
        <f>IF(A29="","VARA",VLOOKUP(A29,'[1]varas'!$A$4:$B$67,2))</f>
        <v>3ª VT Recife</v>
      </c>
      <c r="D29" s="11"/>
      <c r="E29" s="12"/>
      <c r="F29" s="13">
        <v>1</v>
      </c>
      <c r="G29" s="13">
        <v>0</v>
      </c>
      <c r="H29" s="13">
        <v>0</v>
      </c>
      <c r="I29" s="14">
        <f aca="true" t="shared" si="7" ref="I29:I36">SUM(F29:H29)</f>
        <v>1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f aca="true" t="shared" si="8" ref="P29:P36">SUM(J29:O29)</f>
        <v>1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15"/>
      <c r="W29" s="15"/>
    </row>
    <row r="30" spans="1:23" ht="24" customHeight="1">
      <c r="A30" s="1">
        <v>5</v>
      </c>
      <c r="B30" s="71"/>
      <c r="C30" s="64" t="str">
        <f>IF(A30="","VARA",VLOOKUP(A30,'[1]varas'!$A$4:$B$67,2))</f>
        <v>5ª VT Recife</v>
      </c>
      <c r="D30" s="11"/>
      <c r="E30" s="12"/>
      <c r="F30" s="13">
        <f>8+25</f>
        <v>33</v>
      </c>
      <c r="G30" s="13">
        <v>0</v>
      </c>
      <c r="H30" s="13">
        <v>0</v>
      </c>
      <c r="I30" s="14">
        <f t="shared" si="7"/>
        <v>33</v>
      </c>
      <c r="J30" s="13">
        <v>8</v>
      </c>
      <c r="K30" s="13">
        <v>0</v>
      </c>
      <c r="L30" s="13">
        <v>0</v>
      </c>
      <c r="M30" s="13">
        <v>1</v>
      </c>
      <c r="N30" s="13">
        <v>0</v>
      </c>
      <c r="O30" s="13">
        <v>24</v>
      </c>
      <c r="P30" s="13">
        <f t="shared" si="8"/>
        <v>33</v>
      </c>
      <c r="Q30" s="13">
        <v>0</v>
      </c>
      <c r="R30" s="13">
        <v>0</v>
      </c>
      <c r="S30" s="13">
        <v>0</v>
      </c>
      <c r="T30" s="13">
        <v>0</v>
      </c>
      <c r="U30" s="13">
        <v>97</v>
      </c>
      <c r="V30" s="15"/>
      <c r="W30" s="15"/>
    </row>
    <row r="31" spans="1:23" ht="24" customHeight="1">
      <c r="A31" s="1">
        <v>16</v>
      </c>
      <c r="B31" s="71"/>
      <c r="C31" s="64" t="str">
        <f>IF(A31="","VARA",VLOOKUP(A31,'[1]varas'!$A$4:$B$67,2))</f>
        <v>16ª VT Recife</v>
      </c>
      <c r="D31" s="11"/>
      <c r="E31" s="12"/>
      <c r="F31" s="13">
        <v>6</v>
      </c>
      <c r="G31" s="13">
        <v>0</v>
      </c>
      <c r="H31" s="13">
        <v>0</v>
      </c>
      <c r="I31" s="14">
        <f t="shared" si="7"/>
        <v>6</v>
      </c>
      <c r="J31" s="13">
        <v>4</v>
      </c>
      <c r="K31" s="13">
        <v>1</v>
      </c>
      <c r="L31" s="13">
        <v>0</v>
      </c>
      <c r="M31" s="13">
        <v>0</v>
      </c>
      <c r="N31" s="13">
        <v>0</v>
      </c>
      <c r="O31" s="13">
        <v>1</v>
      </c>
      <c r="P31" s="13">
        <f t="shared" si="8"/>
        <v>6</v>
      </c>
      <c r="Q31" s="13">
        <v>0</v>
      </c>
      <c r="R31" s="13">
        <v>0</v>
      </c>
      <c r="S31" s="13">
        <v>0</v>
      </c>
      <c r="T31" s="13">
        <v>0</v>
      </c>
      <c r="U31" s="13">
        <v>18</v>
      </c>
      <c r="V31" s="15"/>
      <c r="W31" s="15"/>
    </row>
    <row r="32" spans="1:23" ht="24" customHeight="1">
      <c r="A32" s="1">
        <v>21</v>
      </c>
      <c r="B32" s="71"/>
      <c r="C32" s="64" t="str">
        <f>IF(A32="","VARA",VLOOKUP(A32,'[1]varas'!$A$4:$B$67,2))</f>
        <v>21ª VT Recife</v>
      </c>
      <c r="D32" s="11"/>
      <c r="E32" s="12"/>
      <c r="F32" s="13">
        <v>0</v>
      </c>
      <c r="G32" s="13">
        <v>9</v>
      </c>
      <c r="H32" s="13">
        <v>0</v>
      </c>
      <c r="I32" s="14">
        <f t="shared" si="7"/>
        <v>9</v>
      </c>
      <c r="J32" s="13">
        <v>9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8"/>
        <v>9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5"/>
      <c r="W32" s="15"/>
    </row>
    <row r="33" spans="1:23" ht="21" customHeight="1">
      <c r="A33" s="1">
        <v>26</v>
      </c>
      <c r="B33" s="71"/>
      <c r="C33" s="64" t="str">
        <f>IF(A33="","VARA",VLOOKUP(A33,'[1]varas'!$A$4:$B$67,2))</f>
        <v>1ª VT Cabo</v>
      </c>
      <c r="D33" s="11"/>
      <c r="E33" s="12"/>
      <c r="F33" s="13">
        <v>9</v>
      </c>
      <c r="G33" s="13">
        <v>0</v>
      </c>
      <c r="H33" s="13">
        <v>0</v>
      </c>
      <c r="I33" s="14">
        <f t="shared" si="7"/>
        <v>9</v>
      </c>
      <c r="J33" s="13">
        <v>4</v>
      </c>
      <c r="K33" s="13">
        <v>1</v>
      </c>
      <c r="L33" s="13">
        <v>0</v>
      </c>
      <c r="M33" s="13">
        <v>0</v>
      </c>
      <c r="N33" s="13">
        <v>0</v>
      </c>
      <c r="O33" s="13">
        <v>4</v>
      </c>
      <c r="P33" s="13">
        <f t="shared" si="8"/>
        <v>9</v>
      </c>
      <c r="Q33" s="13">
        <v>0</v>
      </c>
      <c r="R33" s="13">
        <v>0</v>
      </c>
      <c r="S33" s="13">
        <v>0</v>
      </c>
      <c r="T33" s="13">
        <v>0</v>
      </c>
      <c r="U33" s="13">
        <v>19</v>
      </c>
      <c r="V33" s="15"/>
      <c r="W33" s="15"/>
    </row>
    <row r="34" spans="1:23" ht="21" customHeight="1">
      <c r="A34" s="1">
        <v>51</v>
      </c>
      <c r="B34" s="71"/>
      <c r="C34" s="64" t="str">
        <f>IF(A34="","VARA",VLOOKUP(A34,'[1]varas'!$A$4:$B$67,2))</f>
        <v>VT Goiana</v>
      </c>
      <c r="D34" s="11"/>
      <c r="E34" s="12"/>
      <c r="F34" s="13">
        <v>14</v>
      </c>
      <c r="G34" s="13">
        <v>0</v>
      </c>
      <c r="H34" s="13">
        <v>0</v>
      </c>
      <c r="I34" s="14">
        <f t="shared" si="7"/>
        <v>14</v>
      </c>
      <c r="J34" s="13">
        <v>5</v>
      </c>
      <c r="K34" s="13">
        <v>1</v>
      </c>
      <c r="L34" s="13">
        <v>0</v>
      </c>
      <c r="M34" s="13">
        <v>0</v>
      </c>
      <c r="N34" s="13">
        <v>0</v>
      </c>
      <c r="O34" s="13">
        <v>8</v>
      </c>
      <c r="P34" s="13">
        <f t="shared" si="8"/>
        <v>14</v>
      </c>
      <c r="Q34" s="13">
        <v>0</v>
      </c>
      <c r="R34" s="13">
        <v>0</v>
      </c>
      <c r="S34" s="13">
        <v>0</v>
      </c>
      <c r="T34" s="13">
        <v>0</v>
      </c>
      <c r="U34" s="13">
        <v>18</v>
      </c>
      <c r="V34" s="15"/>
      <c r="W34" s="15"/>
    </row>
    <row r="35" spans="1:23" ht="21" customHeight="1">
      <c r="A35" s="1">
        <v>61</v>
      </c>
      <c r="B35" s="71"/>
      <c r="C35" s="64" t="str">
        <f>IF(A35="","VARA",VLOOKUP(A35,'[1]varas'!$A$4:$B$67,2))</f>
        <v>VT Vitória</v>
      </c>
      <c r="D35" s="11"/>
      <c r="E35" s="12"/>
      <c r="F35" s="13">
        <v>25</v>
      </c>
      <c r="G35" s="13">
        <v>0</v>
      </c>
      <c r="H35" s="13">
        <v>0</v>
      </c>
      <c r="I35" s="14">
        <f t="shared" si="7"/>
        <v>25</v>
      </c>
      <c r="J35" s="13">
        <v>10</v>
      </c>
      <c r="K35" s="13">
        <v>4</v>
      </c>
      <c r="L35" s="13">
        <v>1</v>
      </c>
      <c r="M35" s="13">
        <v>1</v>
      </c>
      <c r="N35" s="13">
        <v>0</v>
      </c>
      <c r="O35" s="13">
        <v>9</v>
      </c>
      <c r="P35" s="13">
        <f t="shared" si="8"/>
        <v>25</v>
      </c>
      <c r="Q35" s="13">
        <v>0</v>
      </c>
      <c r="R35" s="13">
        <v>0</v>
      </c>
      <c r="S35" s="13">
        <v>0</v>
      </c>
      <c r="T35" s="13">
        <v>0</v>
      </c>
      <c r="U35" s="13">
        <v>57</v>
      </c>
      <c r="V35" s="15"/>
      <c r="W35" s="15"/>
    </row>
    <row r="36" spans="2:23" ht="21" customHeight="1">
      <c r="B36" s="72"/>
      <c r="C36" s="66" t="s">
        <v>12</v>
      </c>
      <c r="D36" s="18"/>
      <c r="E36" s="19"/>
      <c r="F36" s="20">
        <f>SUM(F28:F35)</f>
        <v>88</v>
      </c>
      <c r="G36" s="20">
        <f>SUM(G28:G35)</f>
        <v>9</v>
      </c>
      <c r="H36" s="20">
        <f>SUM(H28:H35)</f>
        <v>0</v>
      </c>
      <c r="I36" s="21">
        <f t="shared" si="7"/>
        <v>97</v>
      </c>
      <c r="J36" s="20">
        <f aca="true" t="shared" si="9" ref="J36:O36">SUM(J28:J35)</f>
        <v>41</v>
      </c>
      <c r="K36" s="20">
        <f t="shared" si="9"/>
        <v>7</v>
      </c>
      <c r="L36" s="20">
        <f t="shared" si="9"/>
        <v>1</v>
      </c>
      <c r="M36" s="20">
        <f t="shared" si="9"/>
        <v>2</v>
      </c>
      <c r="N36" s="20">
        <f t="shared" si="9"/>
        <v>0</v>
      </c>
      <c r="O36" s="20">
        <f t="shared" si="9"/>
        <v>46</v>
      </c>
      <c r="P36" s="20">
        <f t="shared" si="8"/>
        <v>97</v>
      </c>
      <c r="Q36" s="20">
        <f>SUM(Q28:Q35)</f>
        <v>0</v>
      </c>
      <c r="R36" s="20">
        <f>SUM(R28:R35)</f>
        <v>0</v>
      </c>
      <c r="S36" s="20">
        <f>SUM(S28:S35)</f>
        <v>0</v>
      </c>
      <c r="T36" s="20">
        <f>SUM(T28:T35)</f>
        <v>0</v>
      </c>
      <c r="U36" s="20">
        <f>SUM(U28:U35)</f>
        <v>210</v>
      </c>
      <c r="V36" s="22">
        <f>IF(I36-Q36=0,"",IF(D36="",(P36+S36)/(I36-Q36),IF(AND(D36&lt;&gt;"",(P36+S36)/(I36-Q36)&gt;=50%),(P36+S36)/(I36-Q36),"")))</f>
        <v>1</v>
      </c>
      <c r="W36" s="22">
        <f>IF(I36=O36,"",IF(V36="",0,(P36+Q36+S36-O36)/(I36-O36)))</f>
        <v>1</v>
      </c>
    </row>
    <row r="37" spans="2:23" ht="21" customHeight="1">
      <c r="B37" s="70" t="s">
        <v>52</v>
      </c>
      <c r="C37" s="63" t="s">
        <v>44</v>
      </c>
      <c r="D37" s="60" t="s">
        <v>68</v>
      </c>
      <c r="E37" s="12" t="s">
        <v>69</v>
      </c>
      <c r="F37" s="13"/>
      <c r="G37" s="13"/>
      <c r="H37" s="13"/>
      <c r="I37" s="1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5"/>
      <c r="W37" s="15"/>
    </row>
    <row r="38" spans="1:23" ht="21" customHeight="1">
      <c r="A38" s="1">
        <v>19</v>
      </c>
      <c r="B38" s="71"/>
      <c r="C38" s="64" t="str">
        <f>IF(A38="","VARA",VLOOKUP(A38,'[1]varas'!$A$4:$B$67,2))</f>
        <v>19ª VT Recife</v>
      </c>
      <c r="D38" s="11"/>
      <c r="E38" s="12"/>
      <c r="F38" s="13">
        <v>7</v>
      </c>
      <c r="G38" s="13">
        <v>0</v>
      </c>
      <c r="H38" s="13">
        <v>0</v>
      </c>
      <c r="I38" s="14">
        <f>SUM(F38:H38)</f>
        <v>7</v>
      </c>
      <c r="J38" s="13">
        <v>5</v>
      </c>
      <c r="K38" s="13">
        <v>1</v>
      </c>
      <c r="L38" s="13">
        <v>0</v>
      </c>
      <c r="M38" s="13">
        <v>0</v>
      </c>
      <c r="N38" s="13">
        <v>0</v>
      </c>
      <c r="O38" s="13">
        <v>1</v>
      </c>
      <c r="P38" s="13">
        <f>SUM(J38:O38)</f>
        <v>7</v>
      </c>
      <c r="Q38" s="13">
        <v>0</v>
      </c>
      <c r="R38" s="13">
        <v>0</v>
      </c>
      <c r="S38" s="13">
        <v>0</v>
      </c>
      <c r="T38" s="13">
        <v>0</v>
      </c>
      <c r="U38" s="13">
        <v>31</v>
      </c>
      <c r="V38" s="15"/>
      <c r="W38" s="15"/>
    </row>
    <row r="39" spans="2:23" ht="21" customHeight="1">
      <c r="B39" s="72"/>
      <c r="C39" s="66" t="s">
        <v>12</v>
      </c>
      <c r="D39" s="18"/>
      <c r="E39" s="19"/>
      <c r="F39" s="20">
        <f>SUM(F37:F38)</f>
        <v>7</v>
      </c>
      <c r="G39" s="20">
        <f>SUM(G37:G38)</f>
        <v>0</v>
      </c>
      <c r="H39" s="20">
        <f>SUM(H37:H38)</f>
        <v>0</v>
      </c>
      <c r="I39" s="21">
        <f>SUM(F39:H39)</f>
        <v>7</v>
      </c>
      <c r="J39" s="20">
        <f aca="true" t="shared" si="10" ref="J39:O39">SUM(J37:J38)</f>
        <v>5</v>
      </c>
      <c r="K39" s="20">
        <f t="shared" si="10"/>
        <v>1</v>
      </c>
      <c r="L39" s="20">
        <f t="shared" si="10"/>
        <v>0</v>
      </c>
      <c r="M39" s="20">
        <f t="shared" si="10"/>
        <v>0</v>
      </c>
      <c r="N39" s="20">
        <f t="shared" si="10"/>
        <v>0</v>
      </c>
      <c r="O39" s="20">
        <f t="shared" si="10"/>
        <v>1</v>
      </c>
      <c r="P39" s="20">
        <f>SUM(J39:O39)</f>
        <v>7</v>
      </c>
      <c r="Q39" s="20">
        <f>SUM(Q37:Q38)</f>
        <v>0</v>
      </c>
      <c r="R39" s="20">
        <f>SUM(R37:R38)</f>
        <v>0</v>
      </c>
      <c r="S39" s="20">
        <f>SUM(S37:S38)</f>
        <v>0</v>
      </c>
      <c r="T39" s="20">
        <f>SUM(T37:T38)</f>
        <v>0</v>
      </c>
      <c r="U39" s="20">
        <f>SUM(U37:U38)</f>
        <v>31</v>
      </c>
      <c r="V39" s="22">
        <f>IF(I39-Q39=0,"",IF(D39="",(P39+S39)/(I39-Q39),IF(AND(D39&lt;&gt;"",(P39+S39)/(I39-Q39)&gt;=50%),(P39+S39)/(I39-Q39),"")))</f>
        <v>1</v>
      </c>
      <c r="W39" s="22">
        <f>IF(I39=O39,"",IF(V39="",0,(P39+Q39+S39-O39)/(I39-O39)))</f>
        <v>1</v>
      </c>
    </row>
    <row r="40" spans="2:23" ht="24" customHeight="1">
      <c r="B40" s="73" t="s">
        <v>57</v>
      </c>
      <c r="C40" s="63" t="s">
        <v>44</v>
      </c>
      <c r="D40" s="60" t="s">
        <v>68</v>
      </c>
      <c r="E40" s="12" t="s">
        <v>69</v>
      </c>
      <c r="F40" s="13"/>
      <c r="G40" s="13"/>
      <c r="H40" s="13"/>
      <c r="I40" s="1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5"/>
      <c r="W40" s="15"/>
    </row>
    <row r="41" spans="1:23" ht="19.5" customHeight="1">
      <c r="A41" s="1">
        <v>26</v>
      </c>
      <c r="B41" s="74"/>
      <c r="C41" s="64" t="str">
        <f>IF(A41="","VARA",VLOOKUP(A41,'[1]varas'!$A$4:$B$67,2))</f>
        <v>1ª VT Cabo</v>
      </c>
      <c r="D41" s="11"/>
      <c r="E41" s="12"/>
      <c r="F41" s="13">
        <v>3</v>
      </c>
      <c r="G41" s="13">
        <v>0</v>
      </c>
      <c r="H41" s="13">
        <v>0</v>
      </c>
      <c r="I41" s="14">
        <f aca="true" t="shared" si="11" ref="I41:I46">SUM(F41:H41)</f>
        <v>3</v>
      </c>
      <c r="J41" s="13">
        <v>2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f aca="true" t="shared" si="12" ref="P41:P46">SUM(J41:O41)</f>
        <v>3</v>
      </c>
      <c r="Q41" s="13">
        <v>0</v>
      </c>
      <c r="R41" s="13">
        <v>0</v>
      </c>
      <c r="S41" s="13">
        <v>0</v>
      </c>
      <c r="T41" s="13">
        <v>0</v>
      </c>
      <c r="U41" s="13">
        <v>19</v>
      </c>
      <c r="V41" s="15"/>
      <c r="W41" s="15"/>
    </row>
    <row r="42" spans="1:23" ht="21" customHeight="1">
      <c r="A42" s="1">
        <v>27</v>
      </c>
      <c r="B42" s="74"/>
      <c r="C42" s="64" t="str">
        <f>IF(A42="","VARA",VLOOKUP(A42,'[1]varas'!$A$4:$B$67,2))</f>
        <v>2ª VT Cabo</v>
      </c>
      <c r="D42" s="11"/>
      <c r="E42" s="12"/>
      <c r="F42" s="13">
        <v>5</v>
      </c>
      <c r="G42" s="13">
        <v>0</v>
      </c>
      <c r="H42" s="13">
        <v>0</v>
      </c>
      <c r="I42" s="14">
        <f t="shared" si="11"/>
        <v>5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4</v>
      </c>
      <c r="P42" s="13">
        <f t="shared" si="12"/>
        <v>4</v>
      </c>
      <c r="Q42" s="13">
        <v>1</v>
      </c>
      <c r="R42" s="13">
        <v>0</v>
      </c>
      <c r="S42" s="13">
        <v>0</v>
      </c>
      <c r="T42" s="13">
        <v>0</v>
      </c>
      <c r="U42" s="13">
        <v>11</v>
      </c>
      <c r="V42" s="15"/>
      <c r="W42" s="15"/>
    </row>
    <row r="43" spans="1:23" ht="21" customHeight="1">
      <c r="A43" s="1">
        <v>39</v>
      </c>
      <c r="B43" s="74"/>
      <c r="C43" s="64" t="str">
        <f>IF(A43="","VARA",VLOOKUP(A43,'[1]varas'!$A$4:$B$67,2))</f>
        <v>2ª VT Olinda</v>
      </c>
      <c r="D43" s="11"/>
      <c r="E43" s="12"/>
      <c r="F43" s="13">
        <v>0</v>
      </c>
      <c r="G43" s="13">
        <v>4</v>
      </c>
      <c r="H43" s="13">
        <v>0</v>
      </c>
      <c r="I43" s="14">
        <f t="shared" si="11"/>
        <v>4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f t="shared" si="12"/>
        <v>0</v>
      </c>
      <c r="Q43" s="13">
        <v>4</v>
      </c>
      <c r="R43" s="13">
        <v>0</v>
      </c>
      <c r="S43" s="13">
        <v>0</v>
      </c>
      <c r="T43" s="13">
        <v>0</v>
      </c>
      <c r="U43" s="13">
        <v>0</v>
      </c>
      <c r="V43" s="15"/>
      <c r="W43" s="15"/>
    </row>
    <row r="44" spans="1:23" ht="21" customHeight="1">
      <c r="A44" s="1">
        <v>67</v>
      </c>
      <c r="B44" s="74"/>
      <c r="C44" s="64" t="s">
        <v>61</v>
      </c>
      <c r="D44" s="11"/>
      <c r="E44" s="12"/>
      <c r="F44" s="13">
        <v>0</v>
      </c>
      <c r="G44" s="13">
        <v>2</v>
      </c>
      <c r="H44" s="13">
        <v>0</v>
      </c>
      <c r="I44" s="14">
        <f t="shared" si="11"/>
        <v>2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f t="shared" si="12"/>
        <v>0</v>
      </c>
      <c r="Q44" s="13">
        <v>2</v>
      </c>
      <c r="R44" s="13">
        <v>0</v>
      </c>
      <c r="S44" s="13">
        <v>0</v>
      </c>
      <c r="T44" s="13">
        <v>0</v>
      </c>
      <c r="U44" s="13">
        <v>0</v>
      </c>
      <c r="V44" s="15"/>
      <c r="W44" s="15"/>
    </row>
    <row r="45" spans="1:23" ht="21.75" customHeight="1">
      <c r="A45" s="1">
        <v>61</v>
      </c>
      <c r="B45" s="74"/>
      <c r="C45" s="64" t="str">
        <f>IF(A45="","VARA",VLOOKUP(A45,'[1]varas'!$A$4:$B$67,2))</f>
        <v>VT Vitória</v>
      </c>
      <c r="D45" s="11"/>
      <c r="E45" s="12"/>
      <c r="F45" s="13">
        <v>0</v>
      </c>
      <c r="G45" s="13">
        <v>8</v>
      </c>
      <c r="H45" s="13">
        <v>0</v>
      </c>
      <c r="I45" s="14">
        <f t="shared" si="11"/>
        <v>8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 t="shared" si="12"/>
        <v>0</v>
      </c>
      <c r="Q45" s="13">
        <v>8</v>
      </c>
      <c r="R45" s="13">
        <v>0</v>
      </c>
      <c r="S45" s="13">
        <v>0</v>
      </c>
      <c r="T45" s="13">
        <v>0</v>
      </c>
      <c r="U45" s="13">
        <v>0</v>
      </c>
      <c r="V45" s="15"/>
      <c r="W45" s="15"/>
    </row>
    <row r="46" spans="2:23" ht="20.25" customHeight="1">
      <c r="B46" s="75"/>
      <c r="C46" s="66" t="s">
        <v>12</v>
      </c>
      <c r="D46" s="18"/>
      <c r="E46" s="19"/>
      <c r="F46" s="20">
        <f>SUM(F40:F45)</f>
        <v>8</v>
      </c>
      <c r="G46" s="20">
        <f>SUM(G40:G45)</f>
        <v>14</v>
      </c>
      <c r="H46" s="20">
        <f>SUM(H40:H45)</f>
        <v>0</v>
      </c>
      <c r="I46" s="21">
        <f t="shared" si="11"/>
        <v>22</v>
      </c>
      <c r="J46" s="20">
        <f aca="true" t="shared" si="13" ref="J46:O46">SUM(J40:J45)</f>
        <v>2</v>
      </c>
      <c r="K46" s="20">
        <f t="shared" si="13"/>
        <v>0</v>
      </c>
      <c r="L46" s="20">
        <f t="shared" si="13"/>
        <v>0</v>
      </c>
      <c r="M46" s="20">
        <f t="shared" si="13"/>
        <v>0</v>
      </c>
      <c r="N46" s="20">
        <f t="shared" si="13"/>
        <v>0</v>
      </c>
      <c r="O46" s="20">
        <f t="shared" si="13"/>
        <v>5</v>
      </c>
      <c r="P46" s="20">
        <f t="shared" si="12"/>
        <v>7</v>
      </c>
      <c r="Q46" s="20">
        <f>SUM(Q40:Q45)</f>
        <v>15</v>
      </c>
      <c r="R46" s="20">
        <f>SUM(R40:R45)</f>
        <v>0</v>
      </c>
      <c r="S46" s="20">
        <f>SUM(S40:S45)</f>
        <v>0</v>
      </c>
      <c r="T46" s="20">
        <f>SUM(T40:T45)</f>
        <v>0</v>
      </c>
      <c r="U46" s="20">
        <f>SUM(U40:U45)</f>
        <v>30</v>
      </c>
      <c r="V46" s="22">
        <f>IF(I46-Q46=0,"",IF(D46="",(P46+S46)/(I46-Q46),IF(AND(D46&lt;&gt;"",(P46+S46)/(I46-Q46)&gt;=50%),(P46+S46)/(I46-Q46),"")))</f>
        <v>1</v>
      </c>
      <c r="W46" s="22">
        <f>IF(I46=O46,"",IF(V46="",0,(P46+Q46+S46-O46)/(I46-O46)))</f>
        <v>1</v>
      </c>
    </row>
    <row r="47" spans="2:23" ht="28.5" customHeight="1">
      <c r="B47" s="70" t="s">
        <v>72</v>
      </c>
      <c r="C47" s="63" t="s">
        <v>44</v>
      </c>
      <c r="D47" s="60" t="s">
        <v>73</v>
      </c>
      <c r="E47" s="12" t="s">
        <v>74</v>
      </c>
      <c r="F47" s="13"/>
      <c r="G47" s="13"/>
      <c r="H47" s="13"/>
      <c r="I47" s="1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5"/>
      <c r="W47" s="15"/>
    </row>
    <row r="48" spans="2:23" ht="20.25" customHeight="1">
      <c r="B48" s="71"/>
      <c r="C48" s="64" t="str">
        <f>IF(A48="","VARA",VLOOKUP(A48,'[1]varas'!$A$4:$B$67,2))</f>
        <v>VARA</v>
      </c>
      <c r="D48" s="11"/>
      <c r="E48" s="12"/>
      <c r="F48" s="13">
        <v>0</v>
      </c>
      <c r="G48" s="13">
        <v>0</v>
      </c>
      <c r="H48" s="13">
        <v>0</v>
      </c>
      <c r="I48" s="14">
        <f>SUM(F48:H48)</f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f>SUM(J48:O48)</f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5"/>
      <c r="W48" s="15"/>
    </row>
    <row r="49" spans="2:23" ht="20.25" customHeight="1">
      <c r="B49" s="71"/>
      <c r="C49" s="64" t="str">
        <f>IF(A49="","VARA",VLOOKUP(A49,'[1]varas'!$A$4:$B$67,2))</f>
        <v>VARA</v>
      </c>
      <c r="D49" s="11"/>
      <c r="E49" s="12"/>
      <c r="F49" s="13">
        <v>0</v>
      </c>
      <c r="G49" s="13">
        <v>0</v>
      </c>
      <c r="H49" s="13">
        <v>0</v>
      </c>
      <c r="I49" s="14">
        <f>SUM(F49:H49)</f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f>SUM(J49:O49)</f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5"/>
      <c r="W49" s="15"/>
    </row>
    <row r="50" spans="2:23" ht="20.25" customHeight="1">
      <c r="B50" s="72"/>
      <c r="C50" s="66" t="s">
        <v>12</v>
      </c>
      <c r="D50" s="18"/>
      <c r="E50" s="19"/>
      <c r="F50" s="20">
        <f>SUM(F47:F49)</f>
        <v>0</v>
      </c>
      <c r="G50" s="20">
        <f>SUM(G47:G49)</f>
        <v>0</v>
      </c>
      <c r="H50" s="20">
        <f>SUM(H47:H49)</f>
        <v>0</v>
      </c>
      <c r="I50" s="21">
        <f>SUM(F50:H50)</f>
        <v>0</v>
      </c>
      <c r="J50" s="20">
        <f aca="true" t="shared" si="14" ref="J50:O50">SUM(J47:J49)</f>
        <v>0</v>
      </c>
      <c r="K50" s="20">
        <f t="shared" si="14"/>
        <v>0</v>
      </c>
      <c r="L50" s="20">
        <f t="shared" si="14"/>
        <v>0</v>
      </c>
      <c r="M50" s="20">
        <f t="shared" si="14"/>
        <v>0</v>
      </c>
      <c r="N50" s="20">
        <f t="shared" si="14"/>
        <v>0</v>
      </c>
      <c r="O50" s="20">
        <f t="shared" si="14"/>
        <v>0</v>
      </c>
      <c r="P50" s="20">
        <f>SUM(J50:O50)</f>
        <v>0</v>
      </c>
      <c r="Q50" s="20">
        <f>SUM(Q47:Q49)</f>
        <v>0</v>
      </c>
      <c r="R50" s="20">
        <f>SUM(R47:R49)</f>
        <v>0</v>
      </c>
      <c r="S50" s="20">
        <f>SUM(S47:S49)</f>
        <v>0</v>
      </c>
      <c r="T50" s="20">
        <f>SUM(T47:T49)</f>
        <v>0</v>
      </c>
      <c r="U50" s="20">
        <f>SUM(U47:U49)</f>
        <v>0</v>
      </c>
      <c r="V50" s="22">
        <f>IF(I50-Q50=0,"",IF(D50="",(P50+S50)/(I50-Q50),IF(AND(D50&lt;&gt;"",(P50+S50)/(I50-Q50)&gt;=50%),(P50+S50)/(I50-Q50),"")))</f>
      </c>
      <c r="W50" s="22">
        <f>IF(I50=O50,"",IF(V50="",0,(P50+Q50+S50-O50)/(I50-O50)))</f>
      </c>
    </row>
    <row r="51" spans="2:23" ht="23.25" customHeight="1">
      <c r="B51" s="70" t="s">
        <v>60</v>
      </c>
      <c r="C51" s="63" t="s">
        <v>44</v>
      </c>
      <c r="D51" s="60"/>
      <c r="E51" s="12" t="s">
        <v>59</v>
      </c>
      <c r="F51" s="13"/>
      <c r="G51" s="13"/>
      <c r="H51" s="13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5"/>
      <c r="W51" s="15"/>
    </row>
    <row r="52" spans="1:23" ht="20.25" customHeight="1">
      <c r="A52" s="1">
        <v>32</v>
      </c>
      <c r="B52" s="71"/>
      <c r="C52" s="64" t="str">
        <f>IF(A52="","VARA",VLOOKUP(A52,'[1]varas'!$A$4:$B$67,2))</f>
        <v>1ª VT Ipojuca</v>
      </c>
      <c r="D52" s="11"/>
      <c r="E52" s="12"/>
      <c r="F52" s="13">
        <v>10</v>
      </c>
      <c r="G52" s="13">
        <v>0</v>
      </c>
      <c r="H52" s="13">
        <v>0</v>
      </c>
      <c r="I52" s="14">
        <f>SUM(F52:H52)</f>
        <v>10</v>
      </c>
      <c r="J52" s="13">
        <v>0</v>
      </c>
      <c r="K52" s="13">
        <v>2</v>
      </c>
      <c r="L52" s="13">
        <v>0</v>
      </c>
      <c r="M52" s="13">
        <v>0</v>
      </c>
      <c r="N52" s="13">
        <v>0</v>
      </c>
      <c r="O52" s="13">
        <v>6</v>
      </c>
      <c r="P52" s="13">
        <f>SUM(J52:O52)</f>
        <v>8</v>
      </c>
      <c r="Q52" s="13">
        <v>2</v>
      </c>
      <c r="R52" s="13">
        <v>0</v>
      </c>
      <c r="S52" s="13">
        <v>0</v>
      </c>
      <c r="T52" s="13">
        <v>0</v>
      </c>
      <c r="U52" s="13">
        <v>29</v>
      </c>
      <c r="V52" s="15"/>
      <c r="W52" s="15"/>
    </row>
    <row r="53" spans="1:23" ht="20.25" customHeight="1">
      <c r="A53" s="1">
        <v>33</v>
      </c>
      <c r="B53" s="71"/>
      <c r="C53" s="64" t="str">
        <f>IF(A53="","VARA",VLOOKUP(A53,'[1]varas'!$A$4:$B$67,2))</f>
        <v>2ª VT Ipojuca</v>
      </c>
      <c r="D53" s="11"/>
      <c r="E53" s="12"/>
      <c r="F53" s="13">
        <f>58+12+9</f>
        <v>79</v>
      </c>
      <c r="G53" s="13">
        <v>5</v>
      </c>
      <c r="H53" s="13">
        <v>0</v>
      </c>
      <c r="I53" s="14">
        <f>SUM(F53:H53)</f>
        <v>84</v>
      </c>
      <c r="J53" s="13">
        <v>32</v>
      </c>
      <c r="K53" s="13">
        <v>15</v>
      </c>
      <c r="L53" s="13">
        <v>8</v>
      </c>
      <c r="M53" s="13">
        <v>1</v>
      </c>
      <c r="N53" s="13">
        <v>0</v>
      </c>
      <c r="O53" s="13">
        <v>12</v>
      </c>
      <c r="P53" s="13">
        <f>SUM(J53:O53)</f>
        <v>68</v>
      </c>
      <c r="Q53" s="13">
        <v>16</v>
      </c>
      <c r="R53" s="13">
        <v>0</v>
      </c>
      <c r="S53" s="13">
        <v>0</v>
      </c>
      <c r="T53" s="13">
        <v>0</v>
      </c>
      <c r="U53" s="13">
        <v>156</v>
      </c>
      <c r="V53" s="15"/>
      <c r="W53" s="15"/>
    </row>
    <row r="54" spans="2:23" ht="18.75" customHeight="1">
      <c r="B54" s="72"/>
      <c r="C54" s="66" t="s">
        <v>12</v>
      </c>
      <c r="D54" s="18"/>
      <c r="E54" s="19"/>
      <c r="F54" s="20">
        <f>SUM(F51:F53)</f>
        <v>89</v>
      </c>
      <c r="G54" s="20">
        <f>SUM(G51:G53)</f>
        <v>5</v>
      </c>
      <c r="H54" s="20">
        <f>SUM(H51:H53)</f>
        <v>0</v>
      </c>
      <c r="I54" s="21">
        <f>SUM(F54:H54)</f>
        <v>94</v>
      </c>
      <c r="J54" s="20">
        <f aca="true" t="shared" si="15" ref="J54:O54">SUM(J51:J53)</f>
        <v>32</v>
      </c>
      <c r="K54" s="20">
        <f t="shared" si="15"/>
        <v>17</v>
      </c>
      <c r="L54" s="20">
        <f t="shared" si="15"/>
        <v>8</v>
      </c>
      <c r="M54" s="20">
        <f t="shared" si="15"/>
        <v>1</v>
      </c>
      <c r="N54" s="20">
        <f t="shared" si="15"/>
        <v>0</v>
      </c>
      <c r="O54" s="20">
        <f t="shared" si="15"/>
        <v>18</v>
      </c>
      <c r="P54" s="20">
        <f>SUM(J54:O54)</f>
        <v>76</v>
      </c>
      <c r="Q54" s="20">
        <f>SUM(Q51:Q53)</f>
        <v>18</v>
      </c>
      <c r="R54" s="20">
        <f>SUM(R51:R53)</f>
        <v>0</v>
      </c>
      <c r="S54" s="20">
        <f>SUM(S51:S53)</f>
        <v>0</v>
      </c>
      <c r="T54" s="20">
        <f>SUM(T51:T53)</f>
        <v>0</v>
      </c>
      <c r="U54" s="20">
        <f>SUM(U51:U53)</f>
        <v>185</v>
      </c>
      <c r="V54" s="22">
        <f>IF(I54-Q54=0,"",IF(D54="",(P54+S54)/(I54-Q54),IF(AND(D54&lt;&gt;"",(P54+S54)/(I54-Q54)&gt;=50%),(P54+S54)/(I54-Q54),"")))</f>
        <v>1</v>
      </c>
      <c r="W54" s="22">
        <f>IF(I54=O54,"",IF(V54="",0,(P54+Q54+S54-O54)/(I54-O54)))</f>
        <v>1</v>
      </c>
    </row>
    <row r="55" spans="2:23" ht="23.25" customHeight="1">
      <c r="B55" s="70" t="s">
        <v>53</v>
      </c>
      <c r="C55" s="63" t="s">
        <v>44</v>
      </c>
      <c r="D55" s="60" t="s">
        <v>68</v>
      </c>
      <c r="E55" s="12" t="s">
        <v>69</v>
      </c>
      <c r="F55" s="13"/>
      <c r="G55" s="13"/>
      <c r="H55" s="13"/>
      <c r="I55" s="1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5"/>
      <c r="W55" s="15"/>
    </row>
    <row r="56" spans="1:23" ht="18" customHeight="1">
      <c r="A56" s="1">
        <v>31</v>
      </c>
      <c r="B56" s="71"/>
      <c r="C56" s="64" t="str">
        <f>IF(A56="","VARA",VLOOKUP(A56,'[1]varas'!$A$4:$B$67,2))</f>
        <v>1ª VT Igarassu</v>
      </c>
      <c r="D56" s="11"/>
      <c r="E56" s="12"/>
      <c r="F56" s="13">
        <v>9</v>
      </c>
      <c r="G56" s="13">
        <v>6</v>
      </c>
      <c r="H56" s="13">
        <v>0</v>
      </c>
      <c r="I56" s="14">
        <f>SUM(F56:H56)</f>
        <v>15</v>
      </c>
      <c r="J56" s="13">
        <v>0</v>
      </c>
      <c r="K56" s="13">
        <v>3</v>
      </c>
      <c r="L56" s="13">
        <v>0</v>
      </c>
      <c r="M56" s="13">
        <v>0</v>
      </c>
      <c r="N56" s="13">
        <v>0</v>
      </c>
      <c r="O56" s="13">
        <v>5</v>
      </c>
      <c r="P56" s="13">
        <f>SUM(J56:O56)</f>
        <v>8</v>
      </c>
      <c r="Q56" s="13">
        <v>0</v>
      </c>
      <c r="R56" s="13">
        <v>7</v>
      </c>
      <c r="S56" s="13">
        <v>0</v>
      </c>
      <c r="T56" s="13">
        <v>0</v>
      </c>
      <c r="U56" s="13">
        <v>9</v>
      </c>
      <c r="V56" s="15"/>
      <c r="W56" s="15"/>
    </row>
    <row r="57" spans="1:23" ht="21" customHeight="1">
      <c r="A57" s="1">
        <v>41</v>
      </c>
      <c r="B57" s="71"/>
      <c r="C57" s="64" t="str">
        <f>IF(A57="","VARA",VLOOKUP(A57,'[1]varas'!$A$4:$B$67,2))</f>
        <v>1ª VT Paulista</v>
      </c>
      <c r="D57" s="11"/>
      <c r="E57" s="12"/>
      <c r="F57" s="13">
        <v>2</v>
      </c>
      <c r="G57" s="13">
        <v>0</v>
      </c>
      <c r="H57" s="13">
        <v>0</v>
      </c>
      <c r="I57" s="14">
        <f>SUM(F57:H57)</f>
        <v>2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f>SUM(J57:O57)</f>
        <v>0</v>
      </c>
      <c r="Q57" s="13">
        <v>2</v>
      </c>
      <c r="R57" s="13">
        <v>0</v>
      </c>
      <c r="S57" s="13">
        <v>0</v>
      </c>
      <c r="T57" s="13">
        <v>0</v>
      </c>
      <c r="U57" s="13">
        <v>4</v>
      </c>
      <c r="V57" s="15"/>
      <c r="W57" s="15"/>
    </row>
    <row r="58" spans="1:23" ht="19.5" customHeight="1">
      <c r="A58" s="1">
        <v>51</v>
      </c>
      <c r="B58" s="71"/>
      <c r="C58" s="64" t="str">
        <f>IF(A58="","VARA",VLOOKUP(A58,'[1]varas'!$A$4:$B$67,2))</f>
        <v>VT Goiana</v>
      </c>
      <c r="D58" s="11"/>
      <c r="E58" s="12"/>
      <c r="F58" s="13">
        <v>8</v>
      </c>
      <c r="G58" s="13">
        <v>0</v>
      </c>
      <c r="H58" s="13">
        <v>0</v>
      </c>
      <c r="I58" s="14">
        <f>SUM(F58:H58)</f>
        <v>8</v>
      </c>
      <c r="J58" s="13">
        <v>1</v>
      </c>
      <c r="K58" s="13">
        <v>2</v>
      </c>
      <c r="L58" s="13">
        <v>0</v>
      </c>
      <c r="M58" s="13">
        <v>0</v>
      </c>
      <c r="N58" s="13">
        <v>0</v>
      </c>
      <c r="O58" s="13">
        <v>1</v>
      </c>
      <c r="P58" s="13">
        <f>SUM(J58:O58)</f>
        <v>4</v>
      </c>
      <c r="Q58" s="13">
        <v>4</v>
      </c>
      <c r="R58" s="13">
        <v>0</v>
      </c>
      <c r="S58" s="13">
        <v>0</v>
      </c>
      <c r="T58" s="13">
        <v>0</v>
      </c>
      <c r="U58" s="13">
        <v>20</v>
      </c>
      <c r="V58" s="15"/>
      <c r="W58" s="15"/>
    </row>
    <row r="59" spans="2:23" ht="21" customHeight="1">
      <c r="B59" s="72"/>
      <c r="C59" s="66" t="s">
        <v>12</v>
      </c>
      <c r="D59" s="18"/>
      <c r="E59" s="19"/>
      <c r="F59" s="20">
        <f>SUM(F55:F58)</f>
        <v>19</v>
      </c>
      <c r="G59" s="20">
        <f>SUM(G55:G58)</f>
        <v>6</v>
      </c>
      <c r="H59" s="20">
        <f>SUM(H55:H58)</f>
        <v>0</v>
      </c>
      <c r="I59" s="21">
        <f>SUM(F59:H59)</f>
        <v>25</v>
      </c>
      <c r="J59" s="20">
        <f aca="true" t="shared" si="16" ref="J59:O59">SUM(J55:J58)</f>
        <v>1</v>
      </c>
      <c r="K59" s="20">
        <f t="shared" si="16"/>
        <v>5</v>
      </c>
      <c r="L59" s="20">
        <f t="shared" si="16"/>
        <v>0</v>
      </c>
      <c r="M59" s="20">
        <f t="shared" si="16"/>
        <v>0</v>
      </c>
      <c r="N59" s="20">
        <f t="shared" si="16"/>
        <v>0</v>
      </c>
      <c r="O59" s="20">
        <f t="shared" si="16"/>
        <v>6</v>
      </c>
      <c r="P59" s="20">
        <f>SUM(J59:O59)</f>
        <v>12</v>
      </c>
      <c r="Q59" s="20">
        <f>SUM(Q55:Q58)</f>
        <v>6</v>
      </c>
      <c r="R59" s="20">
        <f>SUM(R55:R58)</f>
        <v>7</v>
      </c>
      <c r="S59" s="20">
        <f>SUM(S55:S58)</f>
        <v>0</v>
      </c>
      <c r="T59" s="20">
        <f>SUM(T55:T58)</f>
        <v>0</v>
      </c>
      <c r="U59" s="20">
        <f>SUM(U55:U58)</f>
        <v>33</v>
      </c>
      <c r="V59" s="22">
        <f>IF(I59-Q59=0,"",IF(D59="",(P59+S59)/(I59-Q59),IF(AND(D59&lt;&gt;"",(P59+S59)/(I59-Q59)&gt;=50%),(P59+S59)/(I59-Q59),"")))</f>
        <v>0.631578947368421</v>
      </c>
      <c r="W59" s="22">
        <f>IF(I59=O59,"",IF(V59="",0,(P59+Q59+S59-O59)/(I59-O59)))</f>
        <v>0.631578947368421</v>
      </c>
    </row>
    <row r="60" spans="2:23" ht="23.25" customHeight="1">
      <c r="B60" s="70" t="s">
        <v>54</v>
      </c>
      <c r="C60" s="63" t="s">
        <v>70</v>
      </c>
      <c r="D60" s="60" t="s">
        <v>68</v>
      </c>
      <c r="E60" s="12" t="s">
        <v>76</v>
      </c>
      <c r="F60" s="13"/>
      <c r="G60" s="13"/>
      <c r="H60" s="13"/>
      <c r="I60" s="1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5"/>
      <c r="W60" s="15"/>
    </row>
    <row r="61" spans="1:23" ht="21.75" customHeight="1">
      <c r="A61" s="1">
        <v>22</v>
      </c>
      <c r="B61" s="71"/>
      <c r="C61" s="64" t="str">
        <f>IF(A61="","VARA",VLOOKUP(A61,'[1]varas'!$A$4:$B$67,2))</f>
        <v>22ª VT Recife</v>
      </c>
      <c r="D61" s="11"/>
      <c r="E61" s="12"/>
      <c r="F61" s="13">
        <v>8</v>
      </c>
      <c r="G61" s="13">
        <v>0</v>
      </c>
      <c r="H61" s="13">
        <v>0</v>
      </c>
      <c r="I61" s="14">
        <f>SUM(F61:H61)</f>
        <v>8</v>
      </c>
      <c r="J61" s="13">
        <v>3</v>
      </c>
      <c r="K61" s="13">
        <v>0</v>
      </c>
      <c r="L61" s="13">
        <v>0</v>
      </c>
      <c r="M61" s="13">
        <v>0</v>
      </c>
      <c r="N61" s="13">
        <v>0</v>
      </c>
      <c r="O61" s="13">
        <v>5</v>
      </c>
      <c r="P61" s="13">
        <f>SUM(J61:O61)</f>
        <v>8</v>
      </c>
      <c r="Q61" s="13">
        <v>0</v>
      </c>
      <c r="R61" s="13">
        <v>0</v>
      </c>
      <c r="S61" s="13">
        <v>0</v>
      </c>
      <c r="T61" s="13">
        <v>0</v>
      </c>
      <c r="U61" s="13">
        <v>15</v>
      </c>
      <c r="V61" s="15"/>
      <c r="W61" s="15"/>
    </row>
    <row r="62" spans="2:23" ht="18" customHeight="1">
      <c r="B62" s="72"/>
      <c r="C62" s="66" t="s">
        <v>12</v>
      </c>
      <c r="D62" s="18"/>
      <c r="E62" s="19"/>
      <c r="F62" s="20">
        <f>SUM(F60:F61)</f>
        <v>8</v>
      </c>
      <c r="G62" s="20">
        <f>SUM(G60:G61)</f>
        <v>0</v>
      </c>
      <c r="H62" s="20">
        <f>SUM(H60:H61)</f>
        <v>0</v>
      </c>
      <c r="I62" s="21">
        <f>SUM(F62:H62)</f>
        <v>8</v>
      </c>
      <c r="J62" s="20">
        <f aca="true" t="shared" si="17" ref="J62:O62">SUM(J60:J61)</f>
        <v>3</v>
      </c>
      <c r="K62" s="20">
        <f t="shared" si="17"/>
        <v>0</v>
      </c>
      <c r="L62" s="20">
        <f t="shared" si="17"/>
        <v>0</v>
      </c>
      <c r="M62" s="20">
        <f t="shared" si="17"/>
        <v>0</v>
      </c>
      <c r="N62" s="20">
        <f t="shared" si="17"/>
        <v>0</v>
      </c>
      <c r="O62" s="20">
        <f t="shared" si="17"/>
        <v>5</v>
      </c>
      <c r="P62" s="20">
        <f>SUM(J62:O62)</f>
        <v>8</v>
      </c>
      <c r="Q62" s="20">
        <f>SUM(Q60:Q61)</f>
        <v>0</v>
      </c>
      <c r="R62" s="20">
        <f>SUM(R60:R61)</f>
        <v>0</v>
      </c>
      <c r="S62" s="20">
        <f>SUM(S60:S61)</f>
        <v>0</v>
      </c>
      <c r="T62" s="20">
        <f>SUM(T60:T61)</f>
        <v>0</v>
      </c>
      <c r="U62" s="20">
        <f>SUM(U60:U61)</f>
        <v>15</v>
      </c>
      <c r="V62" s="22">
        <f>IF(I62-Q62=0,"",IF(D62="",(P62+S62)/(I62-Q62),IF(AND(D62&lt;&gt;"",(P62+S62)/(I62-Q62)&gt;=50%),(P62+S62)/(I62-Q62),"")))</f>
        <v>1</v>
      </c>
      <c r="W62" s="22">
        <f>IF(I62=O62,"",IF(V62="",0,(P62+Q62+S62-O62)/(I62-O62)))</f>
        <v>1</v>
      </c>
    </row>
    <row r="63" spans="2:23" ht="23.25" customHeight="1">
      <c r="B63" s="70" t="s">
        <v>55</v>
      </c>
      <c r="C63" s="63" t="s">
        <v>44</v>
      </c>
      <c r="D63" s="60" t="s">
        <v>68</v>
      </c>
      <c r="E63" s="12" t="s">
        <v>69</v>
      </c>
      <c r="F63" s="13"/>
      <c r="G63" s="13"/>
      <c r="H63" s="13"/>
      <c r="I63" s="14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5"/>
      <c r="W63" s="15"/>
    </row>
    <row r="64" spans="1:23" ht="20.25" customHeight="1">
      <c r="A64" s="1">
        <v>27</v>
      </c>
      <c r="B64" s="71"/>
      <c r="C64" s="64" t="str">
        <f>IF(A64="","VARA",VLOOKUP(A64,'[1]varas'!$A$4:$B$67,2))</f>
        <v>2ª VT Cabo</v>
      </c>
      <c r="D64" s="11"/>
      <c r="E64" s="12"/>
      <c r="F64" s="13">
        <v>5</v>
      </c>
      <c r="G64" s="13">
        <v>0</v>
      </c>
      <c r="H64" s="13">
        <v>0</v>
      </c>
      <c r="I64" s="14">
        <f>SUM(F64:H64)</f>
        <v>5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2</v>
      </c>
      <c r="P64" s="13">
        <f>SUM(J64:O64)</f>
        <v>2</v>
      </c>
      <c r="Q64" s="13">
        <v>3</v>
      </c>
      <c r="R64" s="13">
        <v>0</v>
      </c>
      <c r="S64" s="13">
        <v>0</v>
      </c>
      <c r="T64" s="13">
        <v>0</v>
      </c>
      <c r="U64" s="13">
        <v>12</v>
      </c>
      <c r="V64" s="15"/>
      <c r="W64" s="15"/>
    </row>
    <row r="65" spans="1:23" ht="21.75" customHeight="1">
      <c r="A65" s="1">
        <v>61</v>
      </c>
      <c r="B65" s="71"/>
      <c r="C65" s="64" t="str">
        <f>IF(A65="","VARA",VLOOKUP(A65,'[1]varas'!$A$4:$B$67,2))</f>
        <v>VT Vitória</v>
      </c>
      <c r="D65" s="11"/>
      <c r="E65" s="12"/>
      <c r="F65" s="13">
        <v>12</v>
      </c>
      <c r="G65" s="13">
        <v>0</v>
      </c>
      <c r="H65" s="13">
        <v>0</v>
      </c>
      <c r="I65" s="14">
        <f>SUM(F65:H65)</f>
        <v>12</v>
      </c>
      <c r="J65" s="13">
        <v>8</v>
      </c>
      <c r="K65" s="13">
        <v>0</v>
      </c>
      <c r="L65" s="13">
        <v>0</v>
      </c>
      <c r="M65" s="13">
        <v>0</v>
      </c>
      <c r="N65" s="13">
        <v>0</v>
      </c>
      <c r="O65" s="13">
        <v>4</v>
      </c>
      <c r="P65" s="13">
        <f>SUM(J65:O65)</f>
        <v>12</v>
      </c>
      <c r="Q65" s="13">
        <v>0</v>
      </c>
      <c r="R65" s="13">
        <v>0</v>
      </c>
      <c r="S65" s="13">
        <v>0</v>
      </c>
      <c r="T65" s="13">
        <v>0</v>
      </c>
      <c r="U65" s="13">
        <v>28</v>
      </c>
      <c r="V65" s="15"/>
      <c r="W65" s="15"/>
    </row>
    <row r="66" spans="2:23" ht="18.75" customHeight="1">
      <c r="B66" s="72"/>
      <c r="C66" s="66" t="s">
        <v>12</v>
      </c>
      <c r="D66" s="18"/>
      <c r="E66" s="19"/>
      <c r="F66" s="20">
        <f>SUM(F63:F65)</f>
        <v>17</v>
      </c>
      <c r="G66" s="20">
        <f>SUM(G63:G65)</f>
        <v>0</v>
      </c>
      <c r="H66" s="20">
        <f>SUM(H63:H65)</f>
        <v>0</v>
      </c>
      <c r="I66" s="21">
        <f>SUM(F66:H66)</f>
        <v>17</v>
      </c>
      <c r="J66" s="20">
        <f aca="true" t="shared" si="18" ref="J66:O66">SUM(J63:J65)</f>
        <v>8</v>
      </c>
      <c r="K66" s="20">
        <f t="shared" si="18"/>
        <v>0</v>
      </c>
      <c r="L66" s="20">
        <f t="shared" si="18"/>
        <v>0</v>
      </c>
      <c r="M66" s="20">
        <f t="shared" si="18"/>
        <v>0</v>
      </c>
      <c r="N66" s="20">
        <f t="shared" si="18"/>
        <v>0</v>
      </c>
      <c r="O66" s="20">
        <f t="shared" si="18"/>
        <v>6</v>
      </c>
      <c r="P66" s="20">
        <f>SUM(J66:O66)</f>
        <v>14</v>
      </c>
      <c r="Q66" s="20">
        <f>SUM(Q63:Q65)</f>
        <v>3</v>
      </c>
      <c r="R66" s="20">
        <f>SUM(R63:R65)</f>
        <v>0</v>
      </c>
      <c r="S66" s="20">
        <f>SUM(S63:S65)</f>
        <v>0</v>
      </c>
      <c r="T66" s="20">
        <f>SUM(T63:T65)</f>
        <v>0</v>
      </c>
      <c r="U66" s="20">
        <f>SUM(U63:U65)</f>
        <v>40</v>
      </c>
      <c r="V66" s="22">
        <f>IF(I66-Q66=0,"",IF(D66="",(P66+S66)/(I66-Q66),IF(AND(D66&lt;&gt;"",(P66+S66)/(I66-Q66)&gt;=50%),(P66+S66)/(I66-Q66),"")))</f>
        <v>1</v>
      </c>
      <c r="W66" s="22">
        <f>IF(I66=O66,"",IF(V66="",0,(P66+Q66+S66-O66)/(I66-O66)))</f>
        <v>1</v>
      </c>
    </row>
    <row r="67" spans="2:23" ht="21" customHeight="1">
      <c r="B67" s="70" t="s">
        <v>56</v>
      </c>
      <c r="C67" s="63" t="s">
        <v>44</v>
      </c>
      <c r="D67" s="60" t="s">
        <v>68</v>
      </c>
      <c r="E67" s="12" t="s">
        <v>69</v>
      </c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5"/>
      <c r="W67" s="15"/>
    </row>
    <row r="68" spans="1:23" ht="21" customHeight="1">
      <c r="A68" s="1">
        <v>27</v>
      </c>
      <c r="B68" s="71"/>
      <c r="C68" s="64" t="str">
        <f>IF(A68="","VARA",VLOOKUP(A68,'[1]varas'!$A$4:$B$67,2))</f>
        <v>2ª VT Cabo</v>
      </c>
      <c r="D68" s="11"/>
      <c r="E68" s="12"/>
      <c r="F68" s="13">
        <v>4</v>
      </c>
      <c r="G68" s="13">
        <v>0</v>
      </c>
      <c r="H68" s="13">
        <v>0</v>
      </c>
      <c r="I68" s="14">
        <f>SUM(F68:H68)</f>
        <v>4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2</v>
      </c>
      <c r="P68" s="13">
        <f>SUM(J68:O68)</f>
        <v>2</v>
      </c>
      <c r="Q68" s="13">
        <v>2</v>
      </c>
      <c r="R68" s="13">
        <v>0</v>
      </c>
      <c r="S68" s="13">
        <v>0</v>
      </c>
      <c r="T68" s="13">
        <v>0</v>
      </c>
      <c r="U68" s="13">
        <v>11</v>
      </c>
      <c r="V68" s="15"/>
      <c r="W68" s="15"/>
    </row>
    <row r="69" spans="1:23" ht="21" customHeight="1">
      <c r="A69" s="1">
        <v>31</v>
      </c>
      <c r="B69" s="71"/>
      <c r="C69" s="64" t="str">
        <f>IF(A69="","VARA",VLOOKUP(A69,'[1]varas'!$A$4:$B$67,2))</f>
        <v>1ª VT Igarassu</v>
      </c>
      <c r="D69" s="11"/>
      <c r="E69" s="12"/>
      <c r="F69" s="13">
        <v>12</v>
      </c>
      <c r="G69" s="13">
        <v>0</v>
      </c>
      <c r="H69" s="13">
        <v>0</v>
      </c>
      <c r="I69" s="14">
        <f>SUM(F69:H69)</f>
        <v>12</v>
      </c>
      <c r="J69" s="13">
        <v>0</v>
      </c>
      <c r="K69" s="13">
        <v>2</v>
      </c>
      <c r="L69" s="13">
        <v>0</v>
      </c>
      <c r="M69" s="13">
        <v>0</v>
      </c>
      <c r="N69" s="13">
        <v>0</v>
      </c>
      <c r="O69" s="13">
        <v>9</v>
      </c>
      <c r="P69" s="13">
        <f>SUM(J69:O69)</f>
        <v>11</v>
      </c>
      <c r="Q69" s="13">
        <v>0</v>
      </c>
      <c r="R69" s="13">
        <v>1</v>
      </c>
      <c r="S69" s="13">
        <v>0</v>
      </c>
      <c r="T69" s="13">
        <v>0</v>
      </c>
      <c r="U69" s="13">
        <v>11</v>
      </c>
      <c r="V69" s="15"/>
      <c r="W69" s="15"/>
    </row>
    <row r="70" spans="1:23" ht="21" customHeight="1">
      <c r="A70" s="1">
        <v>67</v>
      </c>
      <c r="B70" s="71"/>
      <c r="C70" s="64" t="s">
        <v>61</v>
      </c>
      <c r="D70" s="11"/>
      <c r="E70" s="12"/>
      <c r="F70" s="13">
        <v>0</v>
      </c>
      <c r="G70" s="13">
        <v>4</v>
      </c>
      <c r="H70" s="13">
        <v>0</v>
      </c>
      <c r="I70" s="14">
        <f>SUM(F70:H70)</f>
        <v>4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f>SUM(J70:O70)</f>
        <v>0</v>
      </c>
      <c r="Q70" s="13">
        <v>4</v>
      </c>
      <c r="R70" s="13">
        <v>0</v>
      </c>
      <c r="S70" s="13">
        <v>0</v>
      </c>
      <c r="T70" s="13">
        <v>0</v>
      </c>
      <c r="U70" s="13">
        <v>0</v>
      </c>
      <c r="V70" s="15"/>
      <c r="W70" s="15"/>
    </row>
    <row r="71" spans="2:23" ht="21" customHeight="1">
      <c r="B71" s="72"/>
      <c r="C71" s="66" t="s">
        <v>12</v>
      </c>
      <c r="D71" s="18"/>
      <c r="E71" s="19"/>
      <c r="F71" s="20">
        <f>SUM(F67:F70)</f>
        <v>16</v>
      </c>
      <c r="G71" s="20">
        <f>SUM(G67:G70)</f>
        <v>4</v>
      </c>
      <c r="H71" s="20">
        <f>SUM(H67:H70)</f>
        <v>0</v>
      </c>
      <c r="I71" s="21">
        <f>SUM(F71:H71)</f>
        <v>20</v>
      </c>
      <c r="J71" s="20">
        <f aca="true" t="shared" si="19" ref="J71:O71">SUM(J67:J70)</f>
        <v>0</v>
      </c>
      <c r="K71" s="20">
        <f t="shared" si="19"/>
        <v>2</v>
      </c>
      <c r="L71" s="20">
        <f t="shared" si="19"/>
        <v>0</v>
      </c>
      <c r="M71" s="20">
        <f t="shared" si="19"/>
        <v>0</v>
      </c>
      <c r="N71" s="20">
        <f t="shared" si="19"/>
        <v>0</v>
      </c>
      <c r="O71" s="20">
        <f t="shared" si="19"/>
        <v>11</v>
      </c>
      <c r="P71" s="20">
        <f>SUM(J71:O71)</f>
        <v>13</v>
      </c>
      <c r="Q71" s="20">
        <f>SUM(Q67:Q70)</f>
        <v>6</v>
      </c>
      <c r="R71" s="20">
        <f>SUM(R67:R70)</f>
        <v>1</v>
      </c>
      <c r="S71" s="20">
        <f>SUM(S67:S70)</f>
        <v>0</v>
      </c>
      <c r="T71" s="20">
        <f>SUM(T67:T70)</f>
        <v>0</v>
      </c>
      <c r="U71" s="20">
        <f>SUM(U67:U70)</f>
        <v>22</v>
      </c>
      <c r="V71" s="22">
        <f>IF(I71-Q71=0,"",IF(D71="",(P71+S71)/(I71-Q71),IF(AND(D71&lt;&gt;"",(P71+S71)/(I71-Q71)&gt;=50%),(P71+S71)/(I71-Q71),"")))</f>
        <v>0.9285714285714286</v>
      </c>
      <c r="W71" s="22">
        <f>IF(I71=O71,"",IF(V71="",0,(P71+Q71+S71-O71)/(I71-O71)))</f>
        <v>0.8888888888888888</v>
      </c>
    </row>
    <row r="72" spans="2:23" ht="26.25" customHeight="1">
      <c r="B72" s="70" t="s">
        <v>58</v>
      </c>
      <c r="C72" s="63" t="s">
        <v>62</v>
      </c>
      <c r="D72" s="60"/>
      <c r="E72" s="12" t="s">
        <v>59</v>
      </c>
      <c r="F72" s="13"/>
      <c r="G72" s="13"/>
      <c r="H72" s="13"/>
      <c r="I72" s="14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5"/>
      <c r="W72" s="15"/>
    </row>
    <row r="73" spans="1:23" ht="21" customHeight="1">
      <c r="A73" s="1">
        <v>58</v>
      </c>
      <c r="B73" s="71"/>
      <c r="C73" s="64" t="str">
        <f>IF(A73="","VARA",VLOOKUP(A73,'[1]varas'!$A$4:$B$67,2))</f>
        <v>VT S.Talhada</v>
      </c>
      <c r="D73" s="11"/>
      <c r="E73" s="69"/>
      <c r="F73" s="13">
        <f>56+112+8</f>
        <v>176</v>
      </c>
      <c r="G73" s="13">
        <v>9</v>
      </c>
      <c r="H73" s="13">
        <v>0</v>
      </c>
      <c r="I73" s="14">
        <f>SUM(F73:H73)</f>
        <v>185</v>
      </c>
      <c r="J73" s="13">
        <v>22</v>
      </c>
      <c r="K73" s="13">
        <v>35</v>
      </c>
      <c r="L73" s="13">
        <v>3</v>
      </c>
      <c r="M73" s="13">
        <v>5</v>
      </c>
      <c r="N73" s="13">
        <v>0</v>
      </c>
      <c r="O73" s="13">
        <v>112</v>
      </c>
      <c r="P73" s="13">
        <f>SUM(J73:O73)</f>
        <v>177</v>
      </c>
      <c r="Q73" s="13">
        <v>8</v>
      </c>
      <c r="R73" s="13">
        <v>0</v>
      </c>
      <c r="S73" s="13">
        <v>0</v>
      </c>
      <c r="T73" s="13">
        <v>0</v>
      </c>
      <c r="U73" s="13">
        <v>208</v>
      </c>
      <c r="V73" s="15"/>
      <c r="W73" s="15"/>
    </row>
    <row r="74" spans="1:23" ht="21" customHeight="1">
      <c r="A74" s="1">
        <v>63</v>
      </c>
      <c r="B74" s="71"/>
      <c r="C74" s="64" t="str">
        <f>IF(A74="","VARA",VLOOKUP(A74,'[1]varas'!$A$4:$B$67,2))</f>
        <v>PAJT Sertânia</v>
      </c>
      <c r="D74" s="11"/>
      <c r="E74" s="12"/>
      <c r="F74" s="13">
        <f>74+18</f>
        <v>92</v>
      </c>
      <c r="G74" s="13">
        <v>0</v>
      </c>
      <c r="H74" s="13">
        <v>0</v>
      </c>
      <c r="I74" s="14">
        <f>SUM(F74:H74)</f>
        <v>92</v>
      </c>
      <c r="J74" s="13">
        <v>17</v>
      </c>
      <c r="K74" s="13">
        <v>54</v>
      </c>
      <c r="L74" s="13">
        <v>4</v>
      </c>
      <c r="M74" s="13">
        <v>0</v>
      </c>
      <c r="N74" s="13">
        <v>0</v>
      </c>
      <c r="O74" s="13">
        <v>14</v>
      </c>
      <c r="P74" s="13">
        <f>SUM(J74:O74)</f>
        <v>89</v>
      </c>
      <c r="Q74" s="13">
        <v>3</v>
      </c>
      <c r="R74" s="13">
        <v>0</v>
      </c>
      <c r="S74" s="13">
        <v>0</v>
      </c>
      <c r="T74" s="13">
        <v>0</v>
      </c>
      <c r="U74" s="13">
        <v>84</v>
      </c>
      <c r="V74" s="15"/>
      <c r="W74" s="15"/>
    </row>
    <row r="75" spans="2:23" ht="21" customHeight="1">
      <c r="B75" s="72"/>
      <c r="C75" s="66" t="s">
        <v>12</v>
      </c>
      <c r="D75" s="18"/>
      <c r="E75" s="19"/>
      <c r="F75" s="20">
        <f>SUM(F72:F74)</f>
        <v>268</v>
      </c>
      <c r="G75" s="20">
        <f>SUM(G72:G74)</f>
        <v>9</v>
      </c>
      <c r="H75" s="20">
        <f>SUM(H72:H74)</f>
        <v>0</v>
      </c>
      <c r="I75" s="21">
        <f>SUM(F75:H75)</f>
        <v>277</v>
      </c>
      <c r="J75" s="20">
        <f aca="true" t="shared" si="20" ref="J75:O75">SUM(J72:J74)</f>
        <v>39</v>
      </c>
      <c r="K75" s="20">
        <f t="shared" si="20"/>
        <v>89</v>
      </c>
      <c r="L75" s="20">
        <f t="shared" si="20"/>
        <v>7</v>
      </c>
      <c r="M75" s="20">
        <f t="shared" si="20"/>
        <v>5</v>
      </c>
      <c r="N75" s="20">
        <f t="shared" si="20"/>
        <v>0</v>
      </c>
      <c r="O75" s="20">
        <f t="shared" si="20"/>
        <v>126</v>
      </c>
      <c r="P75" s="20">
        <f>SUM(J75:O75)</f>
        <v>266</v>
      </c>
      <c r="Q75" s="20">
        <f>SUM(Q72:Q74)</f>
        <v>11</v>
      </c>
      <c r="R75" s="20">
        <f>SUM(R72:R74)</f>
        <v>0</v>
      </c>
      <c r="S75" s="20">
        <f>SUM(S72:S74)</f>
        <v>0</v>
      </c>
      <c r="T75" s="20">
        <f>SUM(T72:T74)</f>
        <v>0</v>
      </c>
      <c r="U75" s="20">
        <f>SUM(U72:U74)</f>
        <v>292</v>
      </c>
      <c r="V75" s="22">
        <f>IF(I75-Q75=0,"",IF(D75="",(P75+S75)/(I75-Q75),IF(AND(D75&lt;&gt;"",(P75+S75)/(I75-Q75)&gt;=50%),(P75+S75)/(I75-Q75),"")))</f>
        <v>1</v>
      </c>
      <c r="W75" s="22">
        <f>IF(I75=O75,"",IF(V75="",0,(P75+Q75+S75-O75)/(I75-O75)))</f>
        <v>1</v>
      </c>
    </row>
    <row r="76" spans="2:23" ht="21" customHeight="1">
      <c r="B76" s="68"/>
      <c r="C76" s="25"/>
      <c r="D76" s="26"/>
      <c r="E76" s="27"/>
      <c r="F76" s="28"/>
      <c r="G76" s="28"/>
      <c r="H76" s="28"/>
      <c r="I76" s="2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30"/>
      <c r="W76" s="30"/>
    </row>
    <row r="77" spans="1:29" s="23" customFormat="1" ht="15.75" customHeight="1">
      <c r="A77" s="17"/>
      <c r="B77" s="65" t="s">
        <v>66</v>
      </c>
      <c r="C77" s="25"/>
      <c r="D77" s="26"/>
      <c r="E77" s="27"/>
      <c r="F77" s="28"/>
      <c r="G77" s="28"/>
      <c r="H77" s="28"/>
      <c r="I77" s="2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30"/>
      <c r="W77" s="30"/>
      <c r="AC77" s="24"/>
    </row>
    <row r="78" spans="1:29" s="23" customFormat="1" ht="15.75" customHeight="1">
      <c r="A78" s="17"/>
      <c r="B78" s="65" t="s">
        <v>67</v>
      </c>
      <c r="C78" s="25"/>
      <c r="D78" s="26"/>
      <c r="E78" s="27"/>
      <c r="F78" s="28"/>
      <c r="G78" s="28"/>
      <c r="H78" s="28"/>
      <c r="I78" s="2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30"/>
      <c r="W78" s="30"/>
      <c r="AC78" s="24"/>
    </row>
    <row r="79" spans="1:29" s="23" customFormat="1" ht="15.75" customHeight="1">
      <c r="A79" s="17"/>
      <c r="B79" s="65" t="s">
        <v>71</v>
      </c>
      <c r="C79" s="25"/>
      <c r="D79" s="26"/>
      <c r="E79" s="27"/>
      <c r="F79" s="28"/>
      <c r="G79" s="28"/>
      <c r="H79" s="28"/>
      <c r="I79" s="2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30"/>
      <c r="W79" s="30"/>
      <c r="AC79" s="24"/>
    </row>
    <row r="80" spans="1:29" s="23" customFormat="1" ht="15.75" customHeight="1">
      <c r="A80" s="17"/>
      <c r="B80" s="65" t="s">
        <v>75</v>
      </c>
      <c r="C80" s="25"/>
      <c r="D80" s="26"/>
      <c r="E80" s="27"/>
      <c r="F80" s="28"/>
      <c r="G80" s="28"/>
      <c r="H80" s="28"/>
      <c r="I80" s="2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30"/>
      <c r="W80" s="30"/>
      <c r="AC80" s="24"/>
    </row>
    <row r="81" spans="1:29" s="23" customFormat="1" ht="15.75" customHeight="1">
      <c r="A81" s="17"/>
      <c r="B81" s="65" t="s">
        <v>77</v>
      </c>
      <c r="C81" s="25"/>
      <c r="D81" s="26"/>
      <c r="E81" s="27"/>
      <c r="F81" s="28"/>
      <c r="G81" s="28"/>
      <c r="H81" s="28"/>
      <c r="I81" s="2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30"/>
      <c r="W81" s="30"/>
      <c r="AC81" s="24"/>
    </row>
    <row r="82" spans="2:28" ht="11.25" customHeight="1" thickBot="1">
      <c r="B82" s="65"/>
      <c r="C82" s="31"/>
      <c r="D82" s="26"/>
      <c r="E82" s="32"/>
      <c r="F82" s="26"/>
      <c r="G82" s="26"/>
      <c r="H82" s="26"/>
      <c r="I82" s="33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34"/>
      <c r="W82" s="34"/>
      <c r="AB82" s="16"/>
    </row>
    <row r="83" spans="2:23" ht="12">
      <c r="B83" s="35" t="s">
        <v>24</v>
      </c>
      <c r="C83" s="36"/>
      <c r="D83" s="37"/>
      <c r="E83" s="38"/>
      <c r="F83" s="38" t="s">
        <v>25</v>
      </c>
      <c r="G83" s="39"/>
      <c r="H83" s="37"/>
      <c r="I83" s="37"/>
      <c r="J83" s="37"/>
      <c r="K83" s="40" t="s">
        <v>26</v>
      </c>
      <c r="L83" s="37"/>
      <c r="M83" s="37"/>
      <c r="N83" s="37"/>
      <c r="O83" s="40"/>
      <c r="P83" s="40" t="s">
        <v>27</v>
      </c>
      <c r="Q83" s="37"/>
      <c r="R83" s="37"/>
      <c r="S83" s="40"/>
      <c r="T83" s="40" t="s">
        <v>45</v>
      </c>
      <c r="U83" s="40"/>
      <c r="V83" s="40"/>
      <c r="W83" s="41"/>
    </row>
    <row r="84" spans="2:23" ht="12">
      <c r="B84" s="42" t="s">
        <v>28</v>
      </c>
      <c r="F84" s="43" t="s">
        <v>29</v>
      </c>
      <c r="G84" s="2"/>
      <c r="K84" s="43" t="s">
        <v>30</v>
      </c>
      <c r="O84" s="43"/>
      <c r="P84" s="43" t="s">
        <v>31</v>
      </c>
      <c r="S84" s="43"/>
      <c r="T84" s="43"/>
      <c r="U84" s="43"/>
      <c r="W84" s="44"/>
    </row>
    <row r="85" spans="1:41" s="43" customFormat="1" ht="12">
      <c r="A85" s="1"/>
      <c r="B85" s="42" t="s">
        <v>32</v>
      </c>
      <c r="C85" s="3"/>
      <c r="D85" s="1"/>
      <c r="F85" s="43" t="s">
        <v>33</v>
      </c>
      <c r="G85" s="2"/>
      <c r="H85" s="1"/>
      <c r="K85" s="43" t="s">
        <v>34</v>
      </c>
      <c r="L85" s="1"/>
      <c r="M85" s="1"/>
      <c r="N85" s="1"/>
      <c r="O85" s="45"/>
      <c r="P85" s="45" t="s">
        <v>35</v>
      </c>
      <c r="Q85" s="1"/>
      <c r="V85" s="1"/>
      <c r="W85" s="44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43" customFormat="1" ht="12">
      <c r="A86" s="1"/>
      <c r="B86" s="46" t="s">
        <v>43</v>
      </c>
      <c r="C86" s="3"/>
      <c r="D86" s="1"/>
      <c r="F86" s="43" t="s">
        <v>36</v>
      </c>
      <c r="H86" s="1"/>
      <c r="K86" s="43" t="s">
        <v>37</v>
      </c>
      <c r="L86" s="1"/>
      <c r="M86" s="1"/>
      <c r="N86" s="1"/>
      <c r="O86" s="45"/>
      <c r="P86" s="45" t="s">
        <v>38</v>
      </c>
      <c r="Q86" s="1"/>
      <c r="S86" s="3"/>
      <c r="T86" s="3"/>
      <c r="U86" s="3"/>
      <c r="V86" s="1"/>
      <c r="W86" s="44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43" customFormat="1" ht="12.75" thickBot="1">
      <c r="A87" s="1"/>
      <c r="B87" s="47" t="s">
        <v>39</v>
      </c>
      <c r="C87" s="48"/>
      <c r="D87" s="49"/>
      <c r="E87" s="50"/>
      <c r="F87" s="50" t="s">
        <v>40</v>
      </c>
      <c r="G87" s="49"/>
      <c r="H87" s="48"/>
      <c r="I87" s="50"/>
      <c r="J87" s="50"/>
      <c r="K87" s="49"/>
      <c r="L87" s="49"/>
      <c r="M87" s="49"/>
      <c r="N87" s="49"/>
      <c r="O87" s="50"/>
      <c r="P87" s="50" t="s">
        <v>41</v>
      </c>
      <c r="Q87" s="49"/>
      <c r="R87" s="49"/>
      <c r="S87" s="49"/>
      <c r="T87" s="49"/>
      <c r="U87" s="49"/>
      <c r="V87" s="49"/>
      <c r="W87" s="51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43" customFormat="1" ht="12">
      <c r="A88" s="1"/>
      <c r="B88" s="3"/>
      <c r="C88" s="3"/>
      <c r="D88" s="1"/>
      <c r="G88" s="1"/>
      <c r="H88" s="3"/>
      <c r="K88" s="1"/>
      <c r="L88" s="1"/>
      <c r="M88" s="1"/>
      <c r="N88" s="1"/>
      <c r="Q88" s="1"/>
      <c r="R88" s="1"/>
      <c r="S88" s="1"/>
      <c r="T88" s="1"/>
      <c r="U88" s="1"/>
      <c r="V88" s="1"/>
      <c r="W88" s="5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43" customFormat="1" ht="12.75">
      <c r="A89" s="1"/>
      <c r="B89" s="45" t="s">
        <v>42</v>
      </c>
      <c r="C89" s="52"/>
      <c r="F89" s="53"/>
      <c r="H89" s="1"/>
      <c r="I89" s="1"/>
      <c r="K89" s="1"/>
      <c r="L89" s="1"/>
      <c r="M89" s="1"/>
      <c r="O89" s="1"/>
      <c r="P89" s="1"/>
      <c r="Q89" s="1"/>
      <c r="R89" s="1"/>
      <c r="S89" s="1"/>
      <c r="T89" s="1"/>
      <c r="U89" s="1"/>
      <c r="V89" s="1"/>
      <c r="W89" s="5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7" ht="12.75">
      <c r="B90" s="54" t="s">
        <v>47</v>
      </c>
      <c r="C90" s="55" t="s">
        <v>78</v>
      </c>
      <c r="D90" s="56"/>
      <c r="E90" s="57"/>
      <c r="F90" s="53"/>
      <c r="G90" s="58"/>
    </row>
    <row r="91" spans="2:7" ht="12.75" customHeight="1">
      <c r="B91" s="54"/>
      <c r="C91" s="55"/>
      <c r="D91" s="56"/>
      <c r="E91" s="57"/>
      <c r="F91" s="53"/>
      <c r="G91" s="58"/>
    </row>
    <row r="92" spans="2:7" ht="12.75" customHeight="1">
      <c r="B92" s="54"/>
      <c r="C92" s="55"/>
      <c r="D92" s="56"/>
      <c r="E92" s="57"/>
      <c r="F92" s="53"/>
      <c r="G92" s="58"/>
    </row>
    <row r="93" spans="2:13" ht="12.75" customHeight="1">
      <c r="B93" s="54"/>
      <c r="C93" s="55"/>
      <c r="D93" s="56"/>
      <c r="E93" s="57"/>
      <c r="F93" s="53"/>
      <c r="G93" s="58"/>
      <c r="I93" s="84" t="s">
        <v>63</v>
      </c>
      <c r="J93" s="84"/>
      <c r="K93" s="84"/>
      <c r="L93" s="84"/>
      <c r="M93" s="84"/>
    </row>
    <row r="94" spans="2:7" ht="12.75" customHeight="1" hidden="1">
      <c r="B94" s="61"/>
      <c r="C94" s="52"/>
      <c r="D94" s="62"/>
      <c r="E94" s="57"/>
      <c r="F94" s="53"/>
      <c r="G94" s="62"/>
    </row>
    <row r="95" spans="2:7" ht="12.75" customHeight="1" hidden="1">
      <c r="B95" s="61"/>
      <c r="C95" s="52"/>
      <c r="D95" s="62"/>
      <c r="E95" s="57"/>
      <c r="F95" s="53"/>
      <c r="G95" s="62"/>
    </row>
    <row r="96" spans="2:7" ht="12.75" customHeight="1" hidden="1">
      <c r="B96" s="61"/>
      <c r="C96" s="52"/>
      <c r="D96" s="62"/>
      <c r="E96" s="57"/>
      <c r="F96" s="53"/>
      <c r="G96" s="62"/>
    </row>
    <row r="97" spans="2:13" ht="12.75" customHeight="1">
      <c r="B97" s="59"/>
      <c r="C97" s="2"/>
      <c r="D97" s="2"/>
      <c r="E97" s="2"/>
      <c r="F97" s="2"/>
      <c r="G97" s="2"/>
      <c r="I97" s="81" t="s">
        <v>64</v>
      </c>
      <c r="J97" s="82"/>
      <c r="K97" s="82"/>
      <c r="L97" s="82"/>
      <c r="M97" s="82"/>
    </row>
    <row r="98" spans="9:13" ht="28.5" customHeight="1">
      <c r="I98" s="83"/>
      <c r="J98" s="83"/>
      <c r="K98" s="83"/>
      <c r="L98" s="83"/>
      <c r="M98" s="83"/>
    </row>
    <row r="99" ht="12.75" customHeight="1">
      <c r="E99" s="4" t="s">
        <v>46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</sheetData>
  <sheetProtection selectLockedCells="1" selectUnlockedCells="1"/>
  <mergeCells count="29">
    <mergeCell ref="I97:M98"/>
    <mergeCell ref="I93:M93"/>
    <mergeCell ref="B1:W1"/>
    <mergeCell ref="B2:B3"/>
    <mergeCell ref="C2:C4"/>
    <mergeCell ref="D2:E4"/>
    <mergeCell ref="F2:I2"/>
    <mergeCell ref="J2:P3"/>
    <mergeCell ref="Q2:R3"/>
    <mergeCell ref="B5:B11"/>
    <mergeCell ref="V2:W3"/>
    <mergeCell ref="I3:I4"/>
    <mergeCell ref="F3:F4"/>
    <mergeCell ref="S2:S4"/>
    <mergeCell ref="T2:T4"/>
    <mergeCell ref="U2:U4"/>
    <mergeCell ref="G3:H3"/>
    <mergeCell ref="B40:B46"/>
    <mergeCell ref="B55:B59"/>
    <mergeCell ref="B12:B17"/>
    <mergeCell ref="B18:B27"/>
    <mergeCell ref="B28:B36"/>
    <mergeCell ref="B37:B39"/>
    <mergeCell ref="B51:B54"/>
    <mergeCell ref="B47:B50"/>
    <mergeCell ref="B60:B62"/>
    <mergeCell ref="B63:B66"/>
    <mergeCell ref="B72:B75"/>
    <mergeCell ref="B67:B71"/>
  </mergeCells>
  <printOptions/>
  <pageMargins left="0.49027777777777776" right="0.19652777777777777" top="0.6402777777777777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2015-01-21T18:10:23Z</cp:lastPrinted>
  <dcterms:created xsi:type="dcterms:W3CDTF">2010-01-28T12:41:07Z</dcterms:created>
  <dcterms:modified xsi:type="dcterms:W3CDTF">2015-01-21T18:31:51Z</dcterms:modified>
  <cp:category/>
  <cp:version/>
  <cp:contentType/>
  <cp:contentStatus/>
  <cp:revision>1</cp:revision>
</cp:coreProperties>
</file>