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setembro2013" sheetId="1" r:id="rId1"/>
  </sheets>
  <externalReferences>
    <externalReference r:id="rId4"/>
  </externalReferences>
  <definedNames>
    <definedName name="_xlnm.Print_Area" localSheetId="0">'setembro2013'!$B$1:$W$51</definedName>
    <definedName name="Excel_BuiltIn__FilterDatabase">'setembro2013'!$B$4:$W$42</definedName>
    <definedName name="_xlnm.Print_Titles" localSheetId="0">'setembro2013'!$1:$4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<sst xmlns="http://schemas.openxmlformats.org/spreadsheetml/2006/main" count="87" uniqueCount="71">
  <si>
    <t>JUÍZES</t>
  </si>
  <si>
    <t>ÓRGÃO JULGADOR</t>
  </si>
  <si>
    <t>SITUAÇÃO</t>
  </si>
  <si>
    <t>PROCESSOS RECEBIDOS</t>
  </si>
  <si>
    <t>DECISÕES PROFERIDAS</t>
  </si>
  <si>
    <t>SALDO REMANESCENTE</t>
  </si>
  <si>
    <t>DEV. P/.  CONCILIAR</t>
  </si>
  <si>
    <t>CONV. DILIG.</t>
  </si>
  <si>
    <t>AUD. PRESID.</t>
  </si>
  <si>
    <t>PRODUTIVIDADE</t>
  </si>
  <si>
    <t>NO MÊS</t>
  </si>
  <si>
    <t>SALDO DE PROC. A JULGAR</t>
  </si>
  <si>
    <t>TOTAL</t>
  </si>
  <si>
    <t>(ordem alfabética)</t>
  </si>
  <si>
    <t>NP</t>
  </si>
  <si>
    <t>FP</t>
  </si>
  <si>
    <t>DEC. C/ RES. MERITO</t>
  </si>
  <si>
    <t>DEC.S/ RES. MÉRITO</t>
  </si>
  <si>
    <t>ED</t>
  </si>
  <si>
    <t>EE</t>
  </si>
  <si>
    <t>ET</t>
  </si>
  <si>
    <t>ACORDO HOMOL.</t>
  </si>
  <si>
    <t>(%.)</t>
  </si>
  <si>
    <t>(%) s/ os conciliados</t>
  </si>
  <si>
    <t>AF- AFASTAMENTO PARA CURSO/CONGRESSO</t>
  </si>
  <si>
    <t>LC- LICENÇA-CASAMENTO</t>
  </si>
  <si>
    <t>ME -MANDATO ELETIVO</t>
  </si>
  <si>
    <t>NP - NO PRAZO</t>
  </si>
  <si>
    <t>AUX - AUXILIAR DA PRESIDÊNCIA/CORREGEDORIA</t>
  </si>
  <si>
    <t>LG -  LICENÇA-GESTANTE</t>
  </si>
  <si>
    <t>RNE  -  RELATÓRIO NÃO ENVIADO</t>
  </si>
  <si>
    <t>FP - FORA DO PRAZO</t>
  </si>
  <si>
    <t>APO - APOSENTADORIA</t>
  </si>
  <si>
    <t>LM -  LICENÇA-MÉDICA</t>
  </si>
  <si>
    <t>OUT -  OUTROS</t>
  </si>
  <si>
    <t>ED - EMBARGOS DECLARATÓRIOS</t>
  </si>
  <si>
    <t>LP  -  LICENÇA-PRÊMIO</t>
  </si>
  <si>
    <t>OUV. - OUVIDOR</t>
  </si>
  <si>
    <t>EE - EMBARGOS À EXECUÇÃO</t>
  </si>
  <si>
    <t>LACF -LICENÇA ACOMP.FAMILIAR</t>
  </si>
  <si>
    <t>LPAT - LICENÇA-PATERNIDADE</t>
  </si>
  <si>
    <t>ET- EMBARGOS DE TERCEIRO</t>
  </si>
  <si>
    <t>VISTO, PUBLIQUE-SE.</t>
  </si>
  <si>
    <t xml:space="preserve">      Recife,</t>
  </si>
  <si>
    <t>F - FÉRIAS</t>
  </si>
  <si>
    <t xml:space="preserve">SITUAÇÃO </t>
  </si>
  <si>
    <t>DÉBORA BORGES KOERICH</t>
  </si>
  <si>
    <t>VLADIMIR PAES DE CASTRO</t>
  </si>
  <si>
    <t xml:space="preserve">SITUAÇÃO  </t>
  </si>
  <si>
    <t>em exercício</t>
  </si>
  <si>
    <t>REGINA CÉLIA OLIVEIRA SERRANO</t>
  </si>
  <si>
    <t xml:space="preserve">ANTÔNIO SOUZA LEMOS JÚNIOR </t>
  </si>
  <si>
    <t>Desembargadora Corregedora
   do TRT 6a. Região</t>
  </si>
  <si>
    <t>LTRA - LICENÇA P/ TRÂNSITO</t>
  </si>
  <si>
    <t>LÍDIA ALMEIDA PINHEIRO TELES</t>
  </si>
  <si>
    <t>Virgínia Malta Canavarro</t>
  </si>
  <si>
    <t>3ª VT Ipojuca</t>
  </si>
  <si>
    <t>LG</t>
  </si>
  <si>
    <t>04.08.13 a 30.01.14</t>
  </si>
  <si>
    <t xml:space="preserve">(*)No período de 30.08 a 02.09 a Vara de Serra Talhada esteve fechada para realizção de serviços e troca de mobiliário (O.S. TRT-GP 435/13).  </t>
  </si>
  <si>
    <t>PRODUTIVIDADE DOS JUÍZES EM VITALICIAMENTO DO TRT DA 6ª REGIÃO - SETEMBRO/2013</t>
  </si>
  <si>
    <t>2ª VT Palmares</t>
  </si>
  <si>
    <t>OUT</t>
  </si>
  <si>
    <t>Permuta p/ 5ª Reg. em 27.09.13</t>
  </si>
  <si>
    <t>5ª VT Jaboatão</t>
  </si>
  <si>
    <t>SAULO LOUREIRO DUBOURCQ SANTANA</t>
  </si>
  <si>
    <t>Permuta p/ este Reg. em 27.09.13</t>
  </si>
  <si>
    <t>21 de outubro de 2013.</t>
  </si>
  <si>
    <t xml:space="preserve">(*)No período de 30.09 a 07.10 as 1ª à 11ª Varas do Recife estiveram fechadas para implantação do PJe (O.S. TRT-GP 471/13).  </t>
  </si>
  <si>
    <t xml:space="preserve">(*)No dia de 30.09 a Vara de Escada esteve fechada para implantação do PJe (O.S. TRT-GP 538/13).  </t>
  </si>
  <si>
    <t xml:space="preserve">(*)No dia de 30.09 a 1ª Vara de Igarassu esteve fechada para realização de serviços na Secretaria. (O.S. TRT-GP 541/13).  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</si>
</sst>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dd&quot;  de  &quot;mmmm&quot;  de  &quot;yy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1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10" fontId="18" fillId="0" borderId="11" xfId="0" applyNumberFormat="1" applyFont="1" applyFill="1" applyBorder="1" applyAlignment="1" applyProtection="1">
      <alignment horizontal="center" vertical="center"/>
      <protection/>
    </xf>
    <xf numFmtId="10" fontId="18" fillId="0" borderId="0" xfId="49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>
      <alignment/>
    </xf>
    <xf numFmtId="0" fontId="18" fillId="0" borderId="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0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0" fillId="0" borderId="0" xfId="49" applyFill="1" applyBorder="1" applyAlignment="1" applyProtection="1">
      <alignment vertical="center"/>
      <protection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10" fontId="2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1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left"/>
      <protection/>
    </xf>
    <xf numFmtId="0" fontId="18" fillId="0" borderId="16" xfId="0" applyFont="1" applyFill="1" applyBorder="1" applyAlignment="1" applyProtection="1">
      <alignment/>
      <protection/>
    </xf>
    <xf numFmtId="0" fontId="18" fillId="0" borderId="16" xfId="0" applyFont="1" applyFill="1" applyBorder="1" applyAlignment="1" applyProtection="1">
      <alignment horizontal="center"/>
      <protection/>
    </xf>
    <xf numFmtId="1" fontId="18" fillId="0" borderId="16" xfId="0" applyNumberFormat="1" applyFont="1" applyFill="1" applyBorder="1" applyAlignment="1" applyProtection="1">
      <alignment horizontal="left"/>
      <protection/>
    </xf>
    <xf numFmtId="0" fontId="18" fillId="0" borderId="16" xfId="0" applyFont="1" applyFill="1" applyBorder="1" applyAlignment="1" applyProtection="1">
      <alignment/>
      <protection/>
    </xf>
    <xf numFmtId="0" fontId="18" fillId="0" borderId="16" xfId="0" applyFont="1" applyFill="1" applyBorder="1" applyAlignment="1" applyProtection="1">
      <alignment horizontal="left"/>
      <protection/>
    </xf>
    <xf numFmtId="0" fontId="18" fillId="0" borderId="17" xfId="0" applyNumberFormat="1" applyFont="1" applyFill="1" applyBorder="1" applyAlignment="1" applyProtection="1">
      <alignment/>
      <protection/>
    </xf>
    <xf numFmtId="0" fontId="18" fillId="0" borderId="18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0" fontId="18" fillId="0" borderId="2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/>
      <protection/>
    </xf>
    <xf numFmtId="165" fontId="21" fillId="0" borderId="0" xfId="0" applyNumberFormat="1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20" fillId="24" borderId="11" xfId="0" applyFont="1" applyFill="1" applyBorder="1" applyAlignment="1">
      <alignment/>
    </xf>
    <xf numFmtId="0" fontId="20" fillId="0" borderId="13" xfId="0" applyFont="1" applyFill="1" applyBorder="1" applyAlignment="1" applyProtection="1">
      <alignment vertical="center"/>
      <protection locked="0"/>
    </xf>
    <xf numFmtId="0" fontId="18" fillId="24" borderId="11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 applyProtection="1">
      <alignment vertical="center"/>
      <protection locked="0"/>
    </xf>
    <xf numFmtId="1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24" borderId="25" xfId="0" applyFont="1" applyFill="1" applyBorder="1" applyAlignment="1" applyProtection="1">
      <alignment horizontal="center" vertical="center" wrapText="1"/>
      <protection locked="0"/>
    </xf>
    <xf numFmtId="0" fontId="20" fillId="24" borderId="26" xfId="0" applyFont="1" applyFill="1" applyBorder="1" applyAlignment="1" applyProtection="1">
      <alignment horizontal="center" vertical="center" wrapText="1"/>
      <protection locked="0"/>
    </xf>
    <xf numFmtId="0" fontId="20" fillId="24" borderId="27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24" borderId="12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0" fontId="2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64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a%20Instancia\Correg\Docs\produtividade\para%20publicar\produtividade%202011\vitaliciados%20-%20meta%207%20-%20VA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s"/>
      <sheetName val="juizes"/>
      <sheetName val="Plan3"/>
      <sheetName val="REF"/>
      <sheetName val="EF"/>
      <sheetName val="F"/>
      <sheetName val=""/>
      <sheetName val="v"/>
      <sheetName val="va"/>
      <sheetName val="var"/>
      <sheetName val="vara"/>
      <sheetName val="#REF"/>
      <sheetName val="#RE"/>
      <sheetName val="#R"/>
      <sheetName val="#"/>
    </sheetNames>
    <sheetDataSet>
      <sheetData sheetId="0">
        <row r="4">
          <cell r="A4">
            <v>1</v>
          </cell>
          <cell r="B4" t="str">
            <v>1ª VT Recife</v>
          </cell>
        </row>
        <row r="5">
          <cell r="A5">
            <v>2</v>
          </cell>
          <cell r="B5" t="str">
            <v>2ª VT Recife</v>
          </cell>
        </row>
        <row r="6">
          <cell r="A6">
            <v>3</v>
          </cell>
          <cell r="B6" t="str">
            <v>3ª VT Recife</v>
          </cell>
        </row>
        <row r="7">
          <cell r="A7">
            <v>4</v>
          </cell>
          <cell r="B7" t="str">
            <v>4ª VT Recife</v>
          </cell>
        </row>
        <row r="8">
          <cell r="A8">
            <v>5</v>
          </cell>
          <cell r="B8" t="str">
            <v>5ª VT Recife</v>
          </cell>
        </row>
        <row r="9">
          <cell r="A9">
            <v>6</v>
          </cell>
          <cell r="B9" t="str">
            <v>6ª VT Recife</v>
          </cell>
        </row>
        <row r="10">
          <cell r="A10">
            <v>7</v>
          </cell>
          <cell r="B10" t="str">
            <v>7ª VT Recife</v>
          </cell>
        </row>
        <row r="11">
          <cell r="A11">
            <v>8</v>
          </cell>
          <cell r="B11" t="str">
            <v>8ª VT Recife</v>
          </cell>
        </row>
        <row r="12">
          <cell r="A12">
            <v>9</v>
          </cell>
          <cell r="B12" t="str">
            <v>9ª VT Recife</v>
          </cell>
        </row>
        <row r="13">
          <cell r="A13">
            <v>10</v>
          </cell>
          <cell r="B13" t="str">
            <v>10ª VT Recife</v>
          </cell>
        </row>
        <row r="14">
          <cell r="A14">
            <v>11</v>
          </cell>
          <cell r="B14" t="str">
            <v>11ª VT Recife</v>
          </cell>
        </row>
        <row r="15">
          <cell r="A15">
            <v>12</v>
          </cell>
          <cell r="B15" t="str">
            <v>12ª VT Recife</v>
          </cell>
        </row>
        <row r="16">
          <cell r="A16">
            <v>13</v>
          </cell>
          <cell r="B16" t="str">
            <v>13ª VT Recife</v>
          </cell>
        </row>
        <row r="17">
          <cell r="A17">
            <v>14</v>
          </cell>
          <cell r="B17" t="str">
            <v>14ª VT Recife</v>
          </cell>
        </row>
        <row r="18">
          <cell r="A18">
            <v>15</v>
          </cell>
          <cell r="B18" t="str">
            <v>15ª VT Recife</v>
          </cell>
        </row>
        <row r="19">
          <cell r="A19">
            <v>16</v>
          </cell>
          <cell r="B19" t="str">
            <v>16ª VT Recife</v>
          </cell>
        </row>
        <row r="20">
          <cell r="A20">
            <v>17</v>
          </cell>
          <cell r="B20" t="str">
            <v>17ª VT Recife</v>
          </cell>
        </row>
        <row r="21">
          <cell r="A21">
            <v>18</v>
          </cell>
          <cell r="B21" t="str">
            <v>18ª VT Recife</v>
          </cell>
        </row>
        <row r="22">
          <cell r="A22">
            <v>19</v>
          </cell>
          <cell r="B22" t="str">
            <v>19ª VT Recife</v>
          </cell>
        </row>
        <row r="23">
          <cell r="A23">
            <v>20</v>
          </cell>
          <cell r="B23" t="str">
            <v>20ª VT Recife</v>
          </cell>
        </row>
        <row r="24">
          <cell r="A24">
            <v>21</v>
          </cell>
          <cell r="B24" t="str">
            <v>21ª VT Recife</v>
          </cell>
        </row>
        <row r="25">
          <cell r="A25">
            <v>22</v>
          </cell>
          <cell r="B25" t="str">
            <v>22ª VT Recife</v>
          </cell>
        </row>
        <row r="26">
          <cell r="A26">
            <v>23</v>
          </cell>
          <cell r="B26" t="str">
            <v>23ª VT Recife</v>
          </cell>
        </row>
        <row r="27">
          <cell r="A27">
            <v>24</v>
          </cell>
          <cell r="B27" t="str">
            <v>1ª VT Barreiros</v>
          </cell>
        </row>
        <row r="28">
          <cell r="A28">
            <v>25</v>
          </cell>
          <cell r="B28" t="str">
            <v>2ª VT Barreiros</v>
          </cell>
        </row>
        <row r="29">
          <cell r="A29">
            <v>26</v>
          </cell>
          <cell r="B29" t="str">
            <v>1ª VT Cabo</v>
          </cell>
        </row>
        <row r="30">
          <cell r="A30">
            <v>27</v>
          </cell>
          <cell r="B30" t="str">
            <v>2ª VT Cabo</v>
          </cell>
        </row>
        <row r="31">
          <cell r="A31">
            <v>28</v>
          </cell>
          <cell r="B31" t="str">
            <v>1ª VT Caruaru</v>
          </cell>
        </row>
        <row r="32">
          <cell r="A32">
            <v>29</v>
          </cell>
          <cell r="B32" t="str">
            <v>2ª VT Caruaru</v>
          </cell>
        </row>
        <row r="33">
          <cell r="A33">
            <v>30</v>
          </cell>
          <cell r="B33" t="str">
            <v>3ª VT Caruaru</v>
          </cell>
        </row>
        <row r="34">
          <cell r="A34">
            <v>31</v>
          </cell>
          <cell r="B34" t="str">
            <v>1ª VT Igarassu</v>
          </cell>
        </row>
        <row r="35">
          <cell r="A35">
            <v>32</v>
          </cell>
          <cell r="B35" t="str">
            <v>1ª VT Ipojuca</v>
          </cell>
        </row>
        <row r="36">
          <cell r="A36">
            <v>33</v>
          </cell>
          <cell r="B36" t="str">
            <v>2ª VT Ipojuca</v>
          </cell>
        </row>
        <row r="37">
          <cell r="A37">
            <v>34</v>
          </cell>
          <cell r="B37" t="str">
            <v>1ª VT Jaboatão</v>
          </cell>
        </row>
        <row r="38">
          <cell r="A38">
            <v>35</v>
          </cell>
          <cell r="B38" t="str">
            <v>2ª VT Jaboatão</v>
          </cell>
        </row>
        <row r="39">
          <cell r="A39">
            <v>36</v>
          </cell>
          <cell r="B39" t="str">
            <v>3ª VT Jaboatão</v>
          </cell>
        </row>
        <row r="40">
          <cell r="A40">
            <v>37</v>
          </cell>
          <cell r="B40" t="str">
            <v>4ª VT Jaboatão</v>
          </cell>
        </row>
        <row r="41">
          <cell r="A41">
            <v>38</v>
          </cell>
          <cell r="B41" t="str">
            <v>1ª VT Olinda</v>
          </cell>
        </row>
        <row r="42">
          <cell r="A42">
            <v>39</v>
          </cell>
          <cell r="B42" t="str">
            <v>2ª VT Olinda</v>
          </cell>
        </row>
        <row r="43">
          <cell r="A43">
            <v>40</v>
          </cell>
          <cell r="B43" t="str">
            <v>3ª VT Olinda</v>
          </cell>
        </row>
        <row r="44">
          <cell r="A44">
            <v>41</v>
          </cell>
          <cell r="B44" t="str">
            <v>1ª VT Paulista</v>
          </cell>
        </row>
        <row r="45">
          <cell r="A45">
            <v>42</v>
          </cell>
          <cell r="B45" t="str">
            <v>2ª VT Paulista</v>
          </cell>
        </row>
        <row r="46">
          <cell r="A46">
            <v>43</v>
          </cell>
          <cell r="B46" t="str">
            <v>1ª VT Petrolina</v>
          </cell>
        </row>
        <row r="47">
          <cell r="A47">
            <v>44</v>
          </cell>
          <cell r="B47" t="str">
            <v>2ª VT Petrolina</v>
          </cell>
        </row>
        <row r="48">
          <cell r="A48">
            <v>45</v>
          </cell>
          <cell r="B48" t="str">
            <v>VT Araripina</v>
          </cell>
        </row>
        <row r="49">
          <cell r="A49">
            <v>46</v>
          </cell>
          <cell r="B49" t="str">
            <v>VT Belo Jardim</v>
          </cell>
        </row>
        <row r="50">
          <cell r="A50">
            <v>47</v>
          </cell>
          <cell r="B50" t="str">
            <v>VT Carpina</v>
          </cell>
        </row>
        <row r="51">
          <cell r="A51">
            <v>48</v>
          </cell>
          <cell r="B51" t="str">
            <v>VT Catende</v>
          </cell>
        </row>
        <row r="52">
          <cell r="A52">
            <v>49</v>
          </cell>
          <cell r="B52" t="str">
            <v>VT Escada</v>
          </cell>
        </row>
        <row r="53">
          <cell r="A53">
            <v>50</v>
          </cell>
          <cell r="B53" t="str">
            <v>VT Garanhuns</v>
          </cell>
        </row>
        <row r="54">
          <cell r="A54">
            <v>51</v>
          </cell>
          <cell r="B54" t="str">
            <v>VT Goiana</v>
          </cell>
        </row>
        <row r="55">
          <cell r="A55">
            <v>52</v>
          </cell>
          <cell r="B55" t="str">
            <v>VT Limoeiro</v>
          </cell>
        </row>
        <row r="56">
          <cell r="A56">
            <v>53</v>
          </cell>
          <cell r="B56" t="str">
            <v>VT Nazaré</v>
          </cell>
        </row>
        <row r="57">
          <cell r="A57">
            <v>54</v>
          </cell>
          <cell r="B57" t="str">
            <v>1ª VT Palmares</v>
          </cell>
        </row>
        <row r="58">
          <cell r="A58">
            <v>55</v>
          </cell>
          <cell r="B58" t="str">
            <v>VT Pesqueira</v>
          </cell>
        </row>
        <row r="59">
          <cell r="A59">
            <v>56</v>
          </cell>
          <cell r="B59" t="str">
            <v>1ª VT Ribeirão</v>
          </cell>
        </row>
        <row r="60">
          <cell r="A60">
            <v>57</v>
          </cell>
          <cell r="B60" t="str">
            <v>VT S. Lourenço </v>
          </cell>
        </row>
        <row r="61">
          <cell r="A61">
            <v>58</v>
          </cell>
          <cell r="B61" t="str">
            <v>VT S.Talhada</v>
          </cell>
        </row>
        <row r="62">
          <cell r="A62">
            <v>59</v>
          </cell>
          <cell r="B62" t="str">
            <v>VT Salgueiro</v>
          </cell>
        </row>
        <row r="63">
          <cell r="A63">
            <v>60</v>
          </cell>
          <cell r="B63" t="str">
            <v>VT Timbaúba</v>
          </cell>
        </row>
        <row r="64">
          <cell r="A64">
            <v>61</v>
          </cell>
          <cell r="B64" t="str">
            <v>VT Vitória</v>
          </cell>
        </row>
        <row r="65">
          <cell r="A65">
            <v>62</v>
          </cell>
          <cell r="B65" t="str">
            <v>PAJT Floresta</v>
          </cell>
        </row>
        <row r="66">
          <cell r="A66">
            <v>63</v>
          </cell>
          <cell r="B66" t="str">
            <v>PAJT Sertânia</v>
          </cell>
        </row>
        <row r="67">
          <cell r="A67">
            <v>64</v>
          </cell>
          <cell r="B67" t="str">
            <v>PAJT Surubim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1"/>
  <sheetViews>
    <sheetView tabSelected="1" zoomScale="90" zoomScaleNormal="9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6" sqref="E36"/>
    </sheetView>
  </sheetViews>
  <sheetFormatPr defaultColWidth="9.140625" defaultRowHeight="12.75" customHeight="1" zeroHeight="1"/>
  <cols>
    <col min="1" max="1" width="6.140625" style="1" customWidth="1"/>
    <col min="2" max="2" width="17.421875" style="2" customWidth="1"/>
    <col min="3" max="3" width="13.57421875" style="3" customWidth="1"/>
    <col min="4" max="4" width="5.00390625" style="1" customWidth="1"/>
    <col min="5" max="5" width="16.28125" style="4" customWidth="1"/>
    <col min="6" max="6" width="5.8515625" style="1" customWidth="1"/>
    <col min="7" max="7" width="6.7109375" style="1" customWidth="1"/>
    <col min="8" max="8" width="6.8515625" style="1" customWidth="1"/>
    <col min="9" max="9" width="6.57421875" style="1" customWidth="1"/>
    <col min="10" max="10" width="8.140625" style="1" customWidth="1"/>
    <col min="11" max="11" width="7.8515625" style="1" customWidth="1"/>
    <col min="12" max="12" width="5.421875" style="1" customWidth="1"/>
    <col min="13" max="13" width="6.140625" style="1" customWidth="1"/>
    <col min="14" max="14" width="6.28125" style="1" customWidth="1"/>
    <col min="15" max="15" width="9.140625" style="1" customWidth="1"/>
    <col min="16" max="16" width="6.7109375" style="1" customWidth="1"/>
    <col min="17" max="17" width="7.421875" style="1" customWidth="1"/>
    <col min="18" max="18" width="7.00390625" style="1" customWidth="1"/>
    <col min="19" max="19" width="10.7109375" style="1" customWidth="1"/>
    <col min="20" max="20" width="7.8515625" style="1" customWidth="1"/>
    <col min="21" max="21" width="7.140625" style="1" customWidth="1"/>
    <col min="22" max="22" width="8.421875" style="1" customWidth="1"/>
    <col min="23" max="23" width="11.00390625" style="5" customWidth="1"/>
    <col min="24" max="28" width="9.57421875" style="2" customWidth="1"/>
    <col min="29" max="29" width="15.57421875" style="2" customWidth="1"/>
    <col min="30" max="16384" width="9.57421875" style="2" customWidth="1"/>
  </cols>
  <sheetData>
    <row r="1" spans="2:41" s="6" customFormat="1" ht="12.75" customHeight="1">
      <c r="B1" s="97" t="s">
        <v>60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2:23" ht="12.75" customHeight="1">
      <c r="B2" s="98" t="s">
        <v>0</v>
      </c>
      <c r="C2" s="99" t="s">
        <v>1</v>
      </c>
      <c r="D2" s="100" t="s">
        <v>2</v>
      </c>
      <c r="E2" s="100"/>
      <c r="F2" s="101" t="s">
        <v>3</v>
      </c>
      <c r="G2" s="101"/>
      <c r="H2" s="101"/>
      <c r="I2" s="101"/>
      <c r="J2" s="88" t="s">
        <v>4</v>
      </c>
      <c r="K2" s="88"/>
      <c r="L2" s="88"/>
      <c r="M2" s="88"/>
      <c r="N2" s="88"/>
      <c r="O2" s="88"/>
      <c r="P2" s="88"/>
      <c r="Q2" s="88" t="s">
        <v>5</v>
      </c>
      <c r="R2" s="88"/>
      <c r="S2" s="78" t="s">
        <v>6</v>
      </c>
      <c r="T2" s="78" t="s">
        <v>7</v>
      </c>
      <c r="U2" s="78" t="s">
        <v>8</v>
      </c>
      <c r="V2" s="88" t="s">
        <v>9</v>
      </c>
      <c r="W2" s="88"/>
    </row>
    <row r="3" spans="2:23" ht="33.75" customHeight="1">
      <c r="B3" s="98"/>
      <c r="C3" s="99"/>
      <c r="D3" s="100"/>
      <c r="E3" s="100"/>
      <c r="F3" s="77" t="s">
        <v>10</v>
      </c>
      <c r="G3" s="87" t="s">
        <v>11</v>
      </c>
      <c r="H3" s="87"/>
      <c r="I3" s="89" t="s">
        <v>12</v>
      </c>
      <c r="J3" s="88"/>
      <c r="K3" s="88"/>
      <c r="L3" s="88"/>
      <c r="M3" s="88"/>
      <c r="N3" s="88"/>
      <c r="O3" s="88"/>
      <c r="P3" s="88"/>
      <c r="Q3" s="88"/>
      <c r="R3" s="88"/>
      <c r="S3" s="78"/>
      <c r="T3" s="78"/>
      <c r="U3" s="78"/>
      <c r="V3" s="88"/>
      <c r="W3" s="88"/>
    </row>
    <row r="4" spans="2:23" ht="34.5" customHeight="1">
      <c r="B4" s="9" t="s">
        <v>13</v>
      </c>
      <c r="C4" s="99"/>
      <c r="D4" s="100"/>
      <c r="E4" s="100"/>
      <c r="F4" s="77"/>
      <c r="G4" s="10" t="s">
        <v>14</v>
      </c>
      <c r="H4" s="10" t="s">
        <v>15</v>
      </c>
      <c r="I4" s="89"/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12</v>
      </c>
      <c r="Q4" s="8" t="s">
        <v>14</v>
      </c>
      <c r="R4" s="8" t="s">
        <v>15</v>
      </c>
      <c r="S4" s="78"/>
      <c r="T4" s="78"/>
      <c r="U4" s="78"/>
      <c r="V4" s="11" t="s">
        <v>22</v>
      </c>
      <c r="W4" s="8" t="s">
        <v>23</v>
      </c>
    </row>
    <row r="5" spans="2:23" ht="27" customHeight="1">
      <c r="B5" s="86" t="s">
        <v>51</v>
      </c>
      <c r="C5" s="12" t="s">
        <v>45</v>
      </c>
      <c r="D5" s="66" t="s">
        <v>62</v>
      </c>
      <c r="E5" s="14" t="s">
        <v>63</v>
      </c>
      <c r="F5" s="15"/>
      <c r="G5" s="15"/>
      <c r="H5" s="15"/>
      <c r="I5" s="1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7"/>
      <c r="W5" s="17"/>
    </row>
    <row r="6" spans="1:23" ht="27" customHeight="1">
      <c r="A6" s="1">
        <v>25</v>
      </c>
      <c r="B6" s="86"/>
      <c r="C6" s="19" t="str">
        <f>IF(A6="","VARA",VLOOKUP(A6,'[1]varas'!$A$4:$B$67,2))</f>
        <v>2ª VT Barreiros</v>
      </c>
      <c r="D6" s="13"/>
      <c r="E6" s="14"/>
      <c r="F6" s="15">
        <f>14+16</f>
        <v>30</v>
      </c>
      <c r="G6" s="15">
        <v>0</v>
      </c>
      <c r="H6" s="15">
        <v>0</v>
      </c>
      <c r="I6" s="16">
        <f>SUM(F6:H6)</f>
        <v>30</v>
      </c>
      <c r="J6" s="15">
        <v>12</v>
      </c>
      <c r="K6" s="15">
        <v>0</v>
      </c>
      <c r="L6" s="15">
        <v>0</v>
      </c>
      <c r="M6" s="15">
        <v>0</v>
      </c>
      <c r="N6" s="15">
        <v>0</v>
      </c>
      <c r="O6" s="15">
        <v>16</v>
      </c>
      <c r="P6" s="15">
        <f>SUM(J6:O6)</f>
        <v>28</v>
      </c>
      <c r="Q6" s="15">
        <v>0</v>
      </c>
      <c r="R6" s="15">
        <v>0</v>
      </c>
      <c r="S6" s="15">
        <v>0</v>
      </c>
      <c r="T6" s="15">
        <v>2</v>
      </c>
      <c r="U6" s="74">
        <v>51</v>
      </c>
      <c r="V6" s="17"/>
      <c r="W6" s="17"/>
    </row>
    <row r="7" spans="1:23" ht="27" customHeight="1">
      <c r="A7" s="1">
        <v>58</v>
      </c>
      <c r="B7" s="86"/>
      <c r="C7" s="19" t="str">
        <f>IF(A7="","VARA",VLOOKUP(A7,'[1]varas'!$A$4:$B$67,2))</f>
        <v>VT S.Talhada</v>
      </c>
      <c r="D7" s="13"/>
      <c r="E7" s="14"/>
      <c r="F7" s="15">
        <f>43+110</f>
        <v>153</v>
      </c>
      <c r="G7" s="15">
        <v>0</v>
      </c>
      <c r="H7" s="15">
        <v>0</v>
      </c>
      <c r="I7" s="16">
        <f>SUM(F7:H7)</f>
        <v>153</v>
      </c>
      <c r="J7" s="15">
        <v>18</v>
      </c>
      <c r="K7" s="15">
        <v>16</v>
      </c>
      <c r="L7" s="15">
        <v>0</v>
      </c>
      <c r="M7" s="15">
        <v>0</v>
      </c>
      <c r="N7" s="15">
        <v>0</v>
      </c>
      <c r="O7" s="15">
        <v>110</v>
      </c>
      <c r="P7" s="15">
        <f>SUM(J7:O7)</f>
        <v>144</v>
      </c>
      <c r="Q7" s="15">
        <v>9</v>
      </c>
      <c r="R7" s="15">
        <v>0</v>
      </c>
      <c r="S7" s="15">
        <v>0</v>
      </c>
      <c r="T7" s="15">
        <v>0</v>
      </c>
      <c r="U7" s="74">
        <v>202</v>
      </c>
      <c r="V7" s="17"/>
      <c r="W7" s="17"/>
    </row>
    <row r="8" spans="1:23" ht="19.5" customHeight="1">
      <c r="A8" s="1">
        <v>55</v>
      </c>
      <c r="B8" s="86"/>
      <c r="C8" s="19" t="str">
        <f>IF(A8="","VARA",VLOOKUP(A8,'[1]varas'!$A$4:$B$67,2))</f>
        <v>VT Pesqueira</v>
      </c>
      <c r="D8" s="13"/>
      <c r="E8" s="14"/>
      <c r="F8" s="15">
        <v>0</v>
      </c>
      <c r="G8" s="15">
        <v>4</v>
      </c>
      <c r="H8" s="15">
        <v>0</v>
      </c>
      <c r="I8" s="16">
        <f>SUM(F8:H8)</f>
        <v>4</v>
      </c>
      <c r="J8" s="15">
        <v>4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f>SUM(J8:O8)</f>
        <v>4</v>
      </c>
      <c r="Q8" s="15">
        <v>0</v>
      </c>
      <c r="R8" s="15">
        <v>0</v>
      </c>
      <c r="S8" s="15">
        <v>0</v>
      </c>
      <c r="T8" s="15">
        <v>0</v>
      </c>
      <c r="U8" s="74">
        <v>0</v>
      </c>
      <c r="V8" s="17"/>
      <c r="W8" s="17"/>
    </row>
    <row r="9" spans="2:23" ht="21" customHeight="1">
      <c r="B9" s="86"/>
      <c r="C9" s="21" t="s">
        <v>12</v>
      </c>
      <c r="D9" s="22"/>
      <c r="E9" s="23"/>
      <c r="F9" s="24">
        <f>SUM(F5:F8)</f>
        <v>183</v>
      </c>
      <c r="G9" s="24">
        <f>SUM(G5:G8)</f>
        <v>4</v>
      </c>
      <c r="H9" s="24">
        <f>SUM(H5:H8)</f>
        <v>0</v>
      </c>
      <c r="I9" s="25">
        <f>SUM(F9:H9)</f>
        <v>187</v>
      </c>
      <c r="J9" s="24">
        <f aca="true" t="shared" si="0" ref="J9:O9">SUM(J5:J8)</f>
        <v>34</v>
      </c>
      <c r="K9" s="24">
        <f t="shared" si="0"/>
        <v>16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126</v>
      </c>
      <c r="P9" s="24">
        <f>SUM(J9:O9)</f>
        <v>176</v>
      </c>
      <c r="Q9" s="24">
        <f>SUM(Q5:Q8)</f>
        <v>9</v>
      </c>
      <c r="R9" s="24">
        <f>SUM(R5:R8)</f>
        <v>0</v>
      </c>
      <c r="S9" s="24">
        <f>SUM(S5:S8)</f>
        <v>0</v>
      </c>
      <c r="T9" s="24">
        <f>SUM(T5:T8)</f>
        <v>2</v>
      </c>
      <c r="U9" s="24">
        <f>SUM(U5:U8)</f>
        <v>253</v>
      </c>
      <c r="V9" s="26">
        <f>IF(I9-Q9=0,"",IF(D9="",(P9+S9)/(I9-Q9),IF(AND(D9&lt;&gt;"",(P9+S9)/(I9-Q9)&gt;=50%),(P9+S9)/(I9-Q9),"")))</f>
        <v>0.9887640449438202</v>
      </c>
      <c r="W9" s="26">
        <f>IF(I9=O9,"",IF(V9="",0,(P9+Q9+S9-O9)/(I9-O9)))</f>
        <v>0.9672131147540983</v>
      </c>
    </row>
    <row r="10" spans="2:23" ht="21" customHeight="1">
      <c r="B10" s="85" t="s">
        <v>46</v>
      </c>
      <c r="C10" s="12" t="s">
        <v>48</v>
      </c>
      <c r="D10" s="66"/>
      <c r="E10" s="14" t="s">
        <v>49</v>
      </c>
      <c r="F10" s="15"/>
      <c r="G10" s="15"/>
      <c r="H10" s="15"/>
      <c r="I10" s="16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7"/>
      <c r="W10" s="17"/>
    </row>
    <row r="11" spans="1:23" ht="21" customHeight="1">
      <c r="A11" s="1">
        <v>54</v>
      </c>
      <c r="B11" s="85"/>
      <c r="C11" s="72" t="str">
        <f>IF(A11="","VARA",VLOOKUP(A11,'[1]varas'!$A$4:$B$67,2))</f>
        <v>1ª VT Palmares</v>
      </c>
      <c r="D11" s="66"/>
      <c r="E11" s="14"/>
      <c r="F11" s="15">
        <f>44+39+4</f>
        <v>87</v>
      </c>
      <c r="G11" s="15">
        <v>6</v>
      </c>
      <c r="H11" s="15">
        <v>0</v>
      </c>
      <c r="I11" s="16">
        <f>SUM(F11:H11)</f>
        <v>93</v>
      </c>
      <c r="J11" s="15">
        <v>43</v>
      </c>
      <c r="K11" s="15">
        <v>0</v>
      </c>
      <c r="L11" s="15">
        <v>4</v>
      </c>
      <c r="M11" s="15">
        <v>0</v>
      </c>
      <c r="N11" s="15">
        <v>0</v>
      </c>
      <c r="O11" s="15">
        <v>39</v>
      </c>
      <c r="P11" s="15">
        <f>SUM(J11:O11)</f>
        <v>86</v>
      </c>
      <c r="Q11" s="15">
        <v>7</v>
      </c>
      <c r="R11" s="15">
        <v>0</v>
      </c>
      <c r="S11" s="15">
        <v>0</v>
      </c>
      <c r="T11" s="15">
        <v>0</v>
      </c>
      <c r="U11" s="15">
        <v>110</v>
      </c>
      <c r="V11" s="17"/>
      <c r="W11" s="17"/>
    </row>
    <row r="12" spans="1:23" ht="21" customHeight="1">
      <c r="A12" s="1">
        <v>69</v>
      </c>
      <c r="B12" s="85"/>
      <c r="C12" s="72" t="s">
        <v>61</v>
      </c>
      <c r="D12" s="66"/>
      <c r="E12" s="14"/>
      <c r="F12" s="15">
        <v>4</v>
      </c>
      <c r="G12" s="15">
        <v>0</v>
      </c>
      <c r="H12" s="15">
        <v>0</v>
      </c>
      <c r="I12" s="16">
        <f>SUM(F12:H12)</f>
        <v>4</v>
      </c>
      <c r="J12" s="15">
        <v>3</v>
      </c>
      <c r="K12" s="15">
        <v>0</v>
      </c>
      <c r="L12" s="15">
        <v>0</v>
      </c>
      <c r="M12" s="15">
        <v>0</v>
      </c>
      <c r="N12" s="15">
        <v>0</v>
      </c>
      <c r="O12" s="15">
        <v>1</v>
      </c>
      <c r="P12" s="15">
        <f>SUM(J12:O12)</f>
        <v>4</v>
      </c>
      <c r="Q12" s="15">
        <v>0</v>
      </c>
      <c r="R12" s="15">
        <v>0</v>
      </c>
      <c r="S12" s="15">
        <v>0</v>
      </c>
      <c r="T12" s="15">
        <v>0</v>
      </c>
      <c r="U12" s="15">
        <v>15</v>
      </c>
      <c r="V12" s="17"/>
      <c r="W12" s="17"/>
    </row>
    <row r="13" spans="2:23" ht="19.5" customHeight="1">
      <c r="B13" s="85"/>
      <c r="C13" s="21" t="s">
        <v>12</v>
      </c>
      <c r="D13" s="22"/>
      <c r="E13" s="23"/>
      <c r="F13" s="24">
        <f>SUM(F10:F12)</f>
        <v>91</v>
      </c>
      <c r="G13" s="24">
        <f>SUM(G10:G12)</f>
        <v>6</v>
      </c>
      <c r="H13" s="24">
        <f>SUM(H10:H12)</f>
        <v>0</v>
      </c>
      <c r="I13" s="25">
        <f>SUM(F13:H13)</f>
        <v>97</v>
      </c>
      <c r="J13" s="24">
        <f aca="true" t="shared" si="1" ref="J13:O13">SUM(J10:J12)</f>
        <v>46</v>
      </c>
      <c r="K13" s="24">
        <f t="shared" si="1"/>
        <v>0</v>
      </c>
      <c r="L13" s="24">
        <f t="shared" si="1"/>
        <v>4</v>
      </c>
      <c r="M13" s="24">
        <f t="shared" si="1"/>
        <v>0</v>
      </c>
      <c r="N13" s="24">
        <f t="shared" si="1"/>
        <v>0</v>
      </c>
      <c r="O13" s="24">
        <f t="shared" si="1"/>
        <v>40</v>
      </c>
      <c r="P13" s="24">
        <f>SUM(J13:O13)</f>
        <v>90</v>
      </c>
      <c r="Q13" s="24">
        <f>SUM(Q10:Q12)</f>
        <v>7</v>
      </c>
      <c r="R13" s="24">
        <f>SUM(R10:R12)</f>
        <v>0</v>
      </c>
      <c r="S13" s="24">
        <f>SUM(S10:S12)</f>
        <v>0</v>
      </c>
      <c r="T13" s="24">
        <f>SUM(T10:T12)</f>
        <v>0</v>
      </c>
      <c r="U13" s="24">
        <f>SUM(U10:U12)</f>
        <v>125</v>
      </c>
      <c r="V13" s="26">
        <f>IF(I13-Q13=0,"",IF(D13="",(P13+S13)/(I13-Q13),IF(AND(D13&lt;&gt;"",(P13+S13)/(I13-Q13)&gt;=50%),(P13+S13)/(I13-Q13),"")))</f>
        <v>1</v>
      </c>
      <c r="W13" s="26">
        <f>IF(I13=O13,"",IF(V13="",0,(P13+Q13+S13-O13)/(I13-O13)))</f>
        <v>1</v>
      </c>
    </row>
    <row r="14" spans="1:29" s="27" customFormat="1" ht="27" customHeight="1">
      <c r="A14" s="20"/>
      <c r="B14" s="82" t="s">
        <v>54</v>
      </c>
      <c r="C14" s="69" t="s">
        <v>48</v>
      </c>
      <c r="D14" s="13"/>
      <c r="E14" s="14" t="s">
        <v>49</v>
      </c>
      <c r="F14" s="15"/>
      <c r="G14" s="15"/>
      <c r="H14" s="15"/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7"/>
      <c r="W14" s="17"/>
      <c r="AC14" s="28"/>
    </row>
    <row r="15" spans="1:29" s="27" customFormat="1" ht="24" customHeight="1">
      <c r="A15" s="20">
        <v>6</v>
      </c>
      <c r="B15" s="83"/>
      <c r="C15" s="70" t="str">
        <f>IF(A15="","VARA",VLOOKUP(A15,'[1]varas'!$A$4:$B$67,2))</f>
        <v>6ª VT Recife</v>
      </c>
      <c r="D15" s="13"/>
      <c r="E15" s="14"/>
      <c r="F15" s="15">
        <f>34+26</f>
        <v>60</v>
      </c>
      <c r="G15" s="15">
        <v>0</v>
      </c>
      <c r="H15" s="15">
        <v>0</v>
      </c>
      <c r="I15" s="16">
        <f aca="true" t="shared" si="2" ref="I15:I20">SUM(F15:H15)</f>
        <v>60</v>
      </c>
      <c r="J15" s="15">
        <v>0</v>
      </c>
      <c r="K15" s="15">
        <v>8</v>
      </c>
      <c r="L15" s="15">
        <v>3</v>
      </c>
      <c r="M15" s="15">
        <v>3</v>
      </c>
      <c r="N15" s="15">
        <v>0</v>
      </c>
      <c r="O15" s="15">
        <v>20</v>
      </c>
      <c r="P15" s="15">
        <f aca="true" t="shared" si="3" ref="P15:P20">SUM(J15:O15)</f>
        <v>34</v>
      </c>
      <c r="Q15" s="15">
        <v>22</v>
      </c>
      <c r="R15" s="15">
        <v>4</v>
      </c>
      <c r="S15" s="15">
        <v>0</v>
      </c>
      <c r="T15" s="15">
        <v>0</v>
      </c>
      <c r="U15" s="15">
        <v>113</v>
      </c>
      <c r="V15" s="17"/>
      <c r="W15" s="17"/>
      <c r="AC15" s="28"/>
    </row>
    <row r="16" spans="1:29" s="27" customFormat="1" ht="27" customHeight="1">
      <c r="A16" s="20">
        <v>24</v>
      </c>
      <c r="B16" s="83"/>
      <c r="C16" s="70" t="str">
        <f>IF(A16="","VARA",VLOOKUP(A16,'[1]varas'!$A$4:$B$67,2))</f>
        <v>1ª VT Barreiros</v>
      </c>
      <c r="D16" s="13"/>
      <c r="E16" s="14"/>
      <c r="F16" s="15">
        <f>10+12+13</f>
        <v>35</v>
      </c>
      <c r="G16" s="15">
        <v>11</v>
      </c>
      <c r="H16" s="15">
        <v>3</v>
      </c>
      <c r="I16" s="16">
        <f t="shared" si="2"/>
        <v>49</v>
      </c>
      <c r="J16" s="15">
        <v>24</v>
      </c>
      <c r="K16" s="15">
        <v>0</v>
      </c>
      <c r="L16" s="15">
        <v>6</v>
      </c>
      <c r="M16" s="15">
        <v>12</v>
      </c>
      <c r="N16" s="15">
        <v>1</v>
      </c>
      <c r="O16" s="15">
        <v>6</v>
      </c>
      <c r="P16" s="15">
        <f t="shared" si="3"/>
        <v>49</v>
      </c>
      <c r="Q16" s="15">
        <v>0</v>
      </c>
      <c r="R16" s="15">
        <v>0</v>
      </c>
      <c r="S16" s="15">
        <v>0</v>
      </c>
      <c r="T16" s="15">
        <v>0</v>
      </c>
      <c r="U16" s="15">
        <v>23</v>
      </c>
      <c r="V16" s="17"/>
      <c r="W16" s="17"/>
      <c r="AC16" s="28"/>
    </row>
    <row r="17" spans="1:29" s="27" customFormat="1" ht="27" customHeight="1">
      <c r="A17" s="20">
        <v>66</v>
      </c>
      <c r="B17" s="83"/>
      <c r="C17" s="70" t="s">
        <v>64</v>
      </c>
      <c r="D17" s="13"/>
      <c r="E17" s="14"/>
      <c r="F17" s="15">
        <v>2</v>
      </c>
      <c r="G17" s="15">
        <v>0</v>
      </c>
      <c r="H17" s="15">
        <v>0</v>
      </c>
      <c r="I17" s="16">
        <f>SUM(F17:H17)</f>
        <v>2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2</v>
      </c>
      <c r="P17" s="15">
        <f>SUM(J17:O17)</f>
        <v>2</v>
      </c>
      <c r="Q17" s="15">
        <v>0</v>
      </c>
      <c r="R17" s="15">
        <v>0</v>
      </c>
      <c r="S17" s="15">
        <v>0</v>
      </c>
      <c r="T17" s="15">
        <v>0</v>
      </c>
      <c r="U17" s="15">
        <v>3</v>
      </c>
      <c r="V17" s="17"/>
      <c r="W17" s="17"/>
      <c r="AC17" s="28"/>
    </row>
    <row r="18" spans="1:29" s="27" customFormat="1" ht="27" customHeight="1">
      <c r="A18" s="20">
        <v>60</v>
      </c>
      <c r="B18" s="83"/>
      <c r="C18" s="70" t="str">
        <f>IF(A18="","VARA",VLOOKUP(A18,'[1]varas'!$A$4:$B$67,2))</f>
        <v>VT Timbaúba</v>
      </c>
      <c r="D18" s="13"/>
      <c r="E18" s="14"/>
      <c r="F18" s="15">
        <v>13</v>
      </c>
      <c r="G18" s="15">
        <v>0</v>
      </c>
      <c r="H18" s="15">
        <v>0</v>
      </c>
      <c r="I18" s="16">
        <f t="shared" si="2"/>
        <v>13</v>
      </c>
      <c r="J18" s="15">
        <v>12</v>
      </c>
      <c r="K18" s="15">
        <v>0</v>
      </c>
      <c r="L18" s="15">
        <v>0</v>
      </c>
      <c r="M18" s="15">
        <v>0</v>
      </c>
      <c r="N18" s="15">
        <v>0</v>
      </c>
      <c r="O18" s="15">
        <v>1</v>
      </c>
      <c r="P18" s="15">
        <f t="shared" si="3"/>
        <v>13</v>
      </c>
      <c r="Q18" s="15">
        <v>0</v>
      </c>
      <c r="R18" s="15">
        <v>0</v>
      </c>
      <c r="S18" s="15">
        <v>0</v>
      </c>
      <c r="T18" s="15">
        <v>0</v>
      </c>
      <c r="U18" s="15">
        <v>38</v>
      </c>
      <c r="V18" s="17"/>
      <c r="W18" s="17"/>
      <c r="AC18" s="28"/>
    </row>
    <row r="19" spans="1:29" s="27" customFormat="1" ht="22.5" customHeight="1">
      <c r="A19" s="20">
        <v>36</v>
      </c>
      <c r="B19" s="83"/>
      <c r="C19" s="70" t="str">
        <f>IF(A19="","VARA",VLOOKUP(A19,'[1]varas'!$A$4:$B$67,2))</f>
        <v>3ª VT Jaboatão</v>
      </c>
      <c r="D19" s="13"/>
      <c r="E19" s="14"/>
      <c r="F19" s="15">
        <v>15</v>
      </c>
      <c r="G19" s="15">
        <v>0</v>
      </c>
      <c r="H19" s="15">
        <v>0</v>
      </c>
      <c r="I19" s="16">
        <f t="shared" si="2"/>
        <v>15</v>
      </c>
      <c r="J19" s="15">
        <v>8</v>
      </c>
      <c r="K19" s="15">
        <v>4</v>
      </c>
      <c r="L19" s="15">
        <v>3</v>
      </c>
      <c r="M19" s="15">
        <v>0</v>
      </c>
      <c r="N19" s="15">
        <v>0</v>
      </c>
      <c r="O19" s="15">
        <v>0</v>
      </c>
      <c r="P19" s="15">
        <f t="shared" si="3"/>
        <v>15</v>
      </c>
      <c r="Q19" s="15">
        <v>0</v>
      </c>
      <c r="R19" s="15">
        <v>0</v>
      </c>
      <c r="S19" s="15">
        <v>0</v>
      </c>
      <c r="T19" s="15">
        <v>0</v>
      </c>
      <c r="U19" s="15">
        <v>9</v>
      </c>
      <c r="V19" s="17"/>
      <c r="W19" s="17"/>
      <c r="AC19" s="28"/>
    </row>
    <row r="20" spans="1:29" s="27" customFormat="1" ht="21" customHeight="1">
      <c r="A20" s="20"/>
      <c r="B20" s="84"/>
      <c r="C20" s="73" t="s">
        <v>12</v>
      </c>
      <c r="D20" s="22"/>
      <c r="E20" s="23"/>
      <c r="F20" s="24">
        <f>SUM(F14:F19)</f>
        <v>125</v>
      </c>
      <c r="G20" s="24">
        <f>SUM(G14:G19)</f>
        <v>11</v>
      </c>
      <c r="H20" s="24">
        <f>SUM(H14:H19)</f>
        <v>3</v>
      </c>
      <c r="I20" s="25">
        <f t="shared" si="2"/>
        <v>139</v>
      </c>
      <c r="J20" s="24">
        <f aca="true" t="shared" si="4" ref="J20:O20">SUM(J14:J19)</f>
        <v>44</v>
      </c>
      <c r="K20" s="24">
        <f t="shared" si="4"/>
        <v>12</v>
      </c>
      <c r="L20" s="24">
        <f t="shared" si="4"/>
        <v>12</v>
      </c>
      <c r="M20" s="24">
        <f t="shared" si="4"/>
        <v>15</v>
      </c>
      <c r="N20" s="24">
        <f t="shared" si="4"/>
        <v>1</v>
      </c>
      <c r="O20" s="24">
        <f t="shared" si="4"/>
        <v>29</v>
      </c>
      <c r="P20" s="24">
        <f t="shared" si="3"/>
        <v>113</v>
      </c>
      <c r="Q20" s="24">
        <f>SUM(Q14:Q19)</f>
        <v>22</v>
      </c>
      <c r="R20" s="24">
        <f>SUM(R14:R19)</f>
        <v>4</v>
      </c>
      <c r="S20" s="24">
        <f>SUM(S14:S19)</f>
        <v>0</v>
      </c>
      <c r="T20" s="24">
        <f>SUM(T14:T19)</f>
        <v>0</v>
      </c>
      <c r="U20" s="24">
        <f>SUM(U14:U19)</f>
        <v>186</v>
      </c>
      <c r="V20" s="26">
        <f>IF(I20-Q20=0,"",IF(D20="",(P20+S20)/(I20-Q20),IF(AND(D20&lt;&gt;"",(P20+S20)/(I20-Q20)&gt;=50%),(P20+S20)/(I20-Q20),"")))</f>
        <v>0.9658119658119658</v>
      </c>
      <c r="W20" s="26">
        <f>IF(I20=O20,"",IF(V20="",0,(P20+Q20+S20-O20)/(I20-O20)))</f>
        <v>0.9636363636363636</v>
      </c>
      <c r="AC20" s="28"/>
    </row>
    <row r="21" spans="1:29" s="27" customFormat="1" ht="22.5" customHeight="1">
      <c r="A21" s="20"/>
      <c r="B21" s="79" t="s">
        <v>50</v>
      </c>
      <c r="C21" s="75" t="s">
        <v>45</v>
      </c>
      <c r="D21" s="66" t="s">
        <v>57</v>
      </c>
      <c r="E21" s="14" t="s">
        <v>58</v>
      </c>
      <c r="F21" s="15"/>
      <c r="G21" s="15"/>
      <c r="H21" s="15"/>
      <c r="I21" s="16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7"/>
      <c r="W21" s="17"/>
      <c r="AC21" s="28"/>
    </row>
    <row r="22" spans="1:29" s="27" customFormat="1" ht="22.5" customHeight="1">
      <c r="A22" s="20">
        <v>33</v>
      </c>
      <c r="B22" s="80"/>
      <c r="C22" s="70" t="str">
        <f>IF(A22="","VARA",VLOOKUP(A22,'[1]varas'!$A$4:$B$67,2))</f>
        <v>2ª VT Ipojuca</v>
      </c>
      <c r="D22" s="13"/>
      <c r="E22" s="14"/>
      <c r="F22" s="15">
        <v>0</v>
      </c>
      <c r="G22" s="15">
        <v>0</v>
      </c>
      <c r="H22" s="15">
        <v>0</v>
      </c>
      <c r="I22" s="16">
        <f>SUM(F22:H22)</f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>SUM(J22:O22)</f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7"/>
      <c r="W22" s="17"/>
      <c r="AC22" s="28"/>
    </row>
    <row r="23" spans="1:29" s="27" customFormat="1" ht="17.25" customHeight="1">
      <c r="A23" s="20"/>
      <c r="B23" s="81"/>
      <c r="C23" s="76" t="s">
        <v>12</v>
      </c>
      <c r="D23" s="22"/>
      <c r="E23" s="23"/>
      <c r="F23" s="24">
        <f>SUM(F21:F22)</f>
        <v>0</v>
      </c>
      <c r="G23" s="24">
        <f>SUM(G21:G22)</f>
        <v>0</v>
      </c>
      <c r="H23" s="24">
        <f>SUM(H21:H22)</f>
        <v>0</v>
      </c>
      <c r="I23" s="25">
        <f>SUM(F23:H23)</f>
        <v>0</v>
      </c>
      <c r="J23" s="24">
        <f aca="true" t="shared" si="5" ref="J23:O23">SUM(J21:J22)</f>
        <v>0</v>
      </c>
      <c r="K23" s="24">
        <f t="shared" si="5"/>
        <v>0</v>
      </c>
      <c r="L23" s="24">
        <f t="shared" si="5"/>
        <v>0</v>
      </c>
      <c r="M23" s="24">
        <f t="shared" si="5"/>
        <v>0</v>
      </c>
      <c r="N23" s="24">
        <f t="shared" si="5"/>
        <v>0</v>
      </c>
      <c r="O23" s="24">
        <f t="shared" si="5"/>
        <v>0</v>
      </c>
      <c r="P23" s="24">
        <f>SUM(J23:O23)</f>
        <v>0</v>
      </c>
      <c r="Q23" s="24">
        <f>SUM(Q21:Q22)</f>
        <v>0</v>
      </c>
      <c r="R23" s="24">
        <f>SUM(R21:R22)</f>
        <v>0</v>
      </c>
      <c r="S23" s="24">
        <f>SUM(S21:S22)</f>
        <v>0</v>
      </c>
      <c r="T23" s="24">
        <f>SUM(T21:T22)</f>
        <v>0</v>
      </c>
      <c r="U23" s="24">
        <f>SUM(U21:U22)</f>
        <v>0</v>
      </c>
      <c r="V23" s="26">
        <f>IF(I23-Q23=0,"",IF(D23="",(P23+S23)/(I23-Q23),IF(AND(D23&lt;&gt;"",(P23+S23)/(I23-Q23)&gt;=50%),(P23+S23)/(I23-Q23),"")))</f>
      </c>
      <c r="W23" s="26">
        <f>IF(I23=O23,"",IF(V23="",0,(P23+Q23+S23-O23)/(I23-O23)))</f>
      </c>
      <c r="AC23" s="28"/>
    </row>
    <row r="24" spans="1:29" s="27" customFormat="1" ht="26.25" customHeight="1">
      <c r="A24" s="20"/>
      <c r="B24" s="94" t="s">
        <v>65</v>
      </c>
      <c r="C24" s="69" t="s">
        <v>45</v>
      </c>
      <c r="D24" s="66" t="s">
        <v>62</v>
      </c>
      <c r="E24" s="14" t="s">
        <v>66</v>
      </c>
      <c r="F24" s="29"/>
      <c r="G24" s="29"/>
      <c r="H24" s="29"/>
      <c r="I24" s="1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7"/>
      <c r="W24" s="17"/>
      <c r="AC24" s="28"/>
    </row>
    <row r="25" spans="1:29" s="27" customFormat="1" ht="17.25" customHeight="1">
      <c r="A25" s="20">
        <v>58</v>
      </c>
      <c r="B25" s="95"/>
      <c r="C25" s="70" t="str">
        <f>IF(A25="","VARA",VLOOKUP(A25,'[1]varas'!$A$4:$B$67,2))</f>
        <v>VT S.Talhada</v>
      </c>
      <c r="D25" s="13"/>
      <c r="E25" s="14"/>
      <c r="F25" s="15">
        <v>0</v>
      </c>
      <c r="G25" s="15">
        <v>0</v>
      </c>
      <c r="H25" s="15">
        <v>0</v>
      </c>
      <c r="I25" s="16">
        <f>SUM(F25:H25)</f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>SUM(J25:O25)</f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7"/>
      <c r="W25" s="17"/>
      <c r="AC25" s="28"/>
    </row>
    <row r="26" spans="1:29" s="27" customFormat="1" ht="17.25" customHeight="1">
      <c r="A26" s="20"/>
      <c r="B26" s="96"/>
      <c r="C26" s="73" t="s">
        <v>12</v>
      </c>
      <c r="D26" s="22"/>
      <c r="E26" s="23"/>
      <c r="F26" s="24">
        <f>SUM(F24:F25)</f>
        <v>0</v>
      </c>
      <c r="G26" s="24">
        <f>SUM(G24:G25)</f>
        <v>0</v>
      </c>
      <c r="H26" s="24">
        <f>SUM(H24:H25)</f>
        <v>0</v>
      </c>
      <c r="I26" s="25">
        <f>SUM(F26:H26)</f>
        <v>0</v>
      </c>
      <c r="J26" s="24">
        <f>SUM(J24:J25)</f>
        <v>0</v>
      </c>
      <c r="K26" s="24">
        <f>SUM(K24:K25)</f>
        <v>0</v>
      </c>
      <c r="L26" s="24">
        <f>SUM(L24:L25)</f>
        <v>0</v>
      </c>
      <c r="M26" s="24">
        <f>SUM(M24:M25)</f>
        <v>0</v>
      </c>
      <c r="N26" s="24">
        <f>SUM(N24:N25)</f>
        <v>0</v>
      </c>
      <c r="O26" s="24">
        <f>SUM(O24:O25)</f>
        <v>0</v>
      </c>
      <c r="P26" s="24">
        <f>SUM(J26:O26)</f>
        <v>0</v>
      </c>
      <c r="Q26" s="24">
        <f>SUM(Q24:Q25)</f>
        <v>0</v>
      </c>
      <c r="R26" s="24">
        <f>SUM(R24:R25)</f>
        <v>0</v>
      </c>
      <c r="S26" s="24">
        <f>SUM(S24:S25)</f>
        <v>0</v>
      </c>
      <c r="T26" s="24">
        <f>SUM(T24:T25)</f>
        <v>0</v>
      </c>
      <c r="U26" s="24">
        <f>SUM(U24:U25)</f>
        <v>0</v>
      </c>
      <c r="V26" s="26">
        <f>IF(I26-Q26=0,"",IF(D26="",(P26+S26)/(I26-Q26),IF(AND(D26&lt;&gt;"",(P26+S26)/(I26-Q26)&gt;=50%),(P26+S26)/(I26-Q26),"")))</f>
      </c>
      <c r="W26" s="26">
        <f>IF(I26=O26,"",IF(V26="",0,(P26+Q26+S26-O26)/(I26-O26)))</f>
      </c>
      <c r="AC26" s="28"/>
    </row>
    <row r="27" spans="1:29" s="27" customFormat="1" ht="23.25" customHeight="1">
      <c r="A27" s="20"/>
      <c r="B27" s="94" t="s">
        <v>47</v>
      </c>
      <c r="C27" s="69" t="s">
        <v>45</v>
      </c>
      <c r="D27" s="66"/>
      <c r="E27" s="14" t="s">
        <v>49</v>
      </c>
      <c r="F27" s="29"/>
      <c r="G27" s="29"/>
      <c r="H27" s="29"/>
      <c r="I27" s="16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7"/>
      <c r="W27" s="17"/>
      <c r="AC27" s="28"/>
    </row>
    <row r="28" spans="1:29" s="27" customFormat="1" ht="22.5" customHeight="1">
      <c r="A28" s="20">
        <v>65</v>
      </c>
      <c r="B28" s="95"/>
      <c r="C28" s="70" t="s">
        <v>56</v>
      </c>
      <c r="D28" s="13"/>
      <c r="E28" s="14"/>
      <c r="F28" s="15">
        <f>41+13+17</f>
        <v>71</v>
      </c>
      <c r="G28" s="15">
        <v>6</v>
      </c>
      <c r="H28" s="15">
        <v>0</v>
      </c>
      <c r="I28" s="16">
        <f>SUM(F28:H28)</f>
        <v>77</v>
      </c>
      <c r="J28" s="15">
        <v>30</v>
      </c>
      <c r="K28" s="15">
        <v>3</v>
      </c>
      <c r="L28" s="15">
        <v>17</v>
      </c>
      <c r="M28" s="15">
        <v>0</v>
      </c>
      <c r="N28" s="15">
        <v>0</v>
      </c>
      <c r="O28" s="15">
        <v>13</v>
      </c>
      <c r="P28" s="15">
        <f>SUM(J28:O28)</f>
        <v>63</v>
      </c>
      <c r="Q28" s="15">
        <v>11</v>
      </c>
      <c r="R28" s="15">
        <v>1</v>
      </c>
      <c r="S28" s="15">
        <v>0</v>
      </c>
      <c r="T28" s="15">
        <v>2</v>
      </c>
      <c r="U28" s="15">
        <v>179</v>
      </c>
      <c r="V28" s="17"/>
      <c r="W28" s="17"/>
      <c r="AC28" s="28"/>
    </row>
    <row r="29" spans="1:29" s="27" customFormat="1" ht="20.25" customHeight="1">
      <c r="A29" s="20"/>
      <c r="B29" s="96"/>
      <c r="C29" s="73" t="s">
        <v>12</v>
      </c>
      <c r="D29" s="22"/>
      <c r="E29" s="23"/>
      <c r="F29" s="24">
        <f>SUM(F27:F28)</f>
        <v>71</v>
      </c>
      <c r="G29" s="24">
        <f>SUM(G27:G28)</f>
        <v>6</v>
      </c>
      <c r="H29" s="24">
        <f>SUM(H27:H28)</f>
        <v>0</v>
      </c>
      <c r="I29" s="25">
        <f>SUM(F29:H29)</f>
        <v>77</v>
      </c>
      <c r="J29" s="24">
        <f aca="true" t="shared" si="6" ref="J29:O29">SUM(J27:J28)</f>
        <v>30</v>
      </c>
      <c r="K29" s="24">
        <f t="shared" si="6"/>
        <v>3</v>
      </c>
      <c r="L29" s="24">
        <f t="shared" si="6"/>
        <v>17</v>
      </c>
      <c r="M29" s="24">
        <f t="shared" si="6"/>
        <v>0</v>
      </c>
      <c r="N29" s="24">
        <f t="shared" si="6"/>
        <v>0</v>
      </c>
      <c r="O29" s="24">
        <f t="shared" si="6"/>
        <v>13</v>
      </c>
      <c r="P29" s="24">
        <f>SUM(J29:O29)</f>
        <v>63</v>
      </c>
      <c r="Q29" s="24">
        <f>SUM(Q27:Q28)</f>
        <v>11</v>
      </c>
      <c r="R29" s="24">
        <f>SUM(R27:R28)</f>
        <v>1</v>
      </c>
      <c r="S29" s="24">
        <f>SUM(S27:S28)</f>
        <v>0</v>
      </c>
      <c r="T29" s="24">
        <f>SUM(T27:T28)</f>
        <v>2</v>
      </c>
      <c r="U29" s="24">
        <f>SUM(U27:U28)</f>
        <v>179</v>
      </c>
      <c r="V29" s="26">
        <f>IF(I29-Q29=0,"",IF(D29="",(P29+S29)/(I29-Q29),IF(AND(D29&lt;&gt;"",(P29+S29)/(I29-Q29)&gt;=50%),(P29+S29)/(I29-Q29),"")))</f>
        <v>0.9545454545454546</v>
      </c>
      <c r="W29" s="26">
        <f>IF(I29=O29,"",IF(V29="",0,(P29+Q29+S29-O29)/(I29-O29)))</f>
        <v>0.953125</v>
      </c>
      <c r="AC29" s="28"/>
    </row>
    <row r="30" spans="1:29" s="27" customFormat="1" ht="15.75" customHeight="1">
      <c r="A30" s="20"/>
      <c r="B30" s="65"/>
      <c r="C30" s="30"/>
      <c r="D30" s="31"/>
      <c r="E30" s="32"/>
      <c r="F30" s="33"/>
      <c r="G30" s="33"/>
      <c r="H30" s="33"/>
      <c r="I30" s="34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5"/>
      <c r="W30" s="35"/>
      <c r="AC30" s="28"/>
    </row>
    <row r="31" spans="1:29" s="27" customFormat="1" ht="15.75" customHeight="1">
      <c r="A31" s="20"/>
      <c r="B31" s="71" t="s">
        <v>59</v>
      </c>
      <c r="C31" s="30"/>
      <c r="D31" s="31"/>
      <c r="E31" s="32"/>
      <c r="F31" s="33"/>
      <c r="G31" s="33"/>
      <c r="H31" s="33"/>
      <c r="I31" s="34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5"/>
      <c r="W31" s="35"/>
      <c r="AC31" s="28"/>
    </row>
    <row r="32" spans="1:29" s="27" customFormat="1" ht="15.75" customHeight="1">
      <c r="A32" s="20"/>
      <c r="B32" s="71" t="s">
        <v>68</v>
      </c>
      <c r="C32" s="30"/>
      <c r="D32" s="31"/>
      <c r="E32" s="32"/>
      <c r="F32" s="33"/>
      <c r="G32" s="33"/>
      <c r="H32" s="33"/>
      <c r="I32" s="34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5"/>
      <c r="W32" s="35"/>
      <c r="AC32" s="28"/>
    </row>
    <row r="33" spans="1:29" s="27" customFormat="1" ht="15.75" customHeight="1">
      <c r="A33" s="20"/>
      <c r="B33" s="71" t="s">
        <v>69</v>
      </c>
      <c r="C33" s="30"/>
      <c r="D33" s="31"/>
      <c r="E33" s="32"/>
      <c r="F33" s="33"/>
      <c r="G33" s="33"/>
      <c r="H33" s="33"/>
      <c r="I33" s="34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5"/>
      <c r="W33" s="35"/>
      <c r="AC33" s="28"/>
    </row>
    <row r="34" spans="1:29" s="27" customFormat="1" ht="15.75" customHeight="1">
      <c r="A34" s="20"/>
      <c r="B34" s="71" t="s">
        <v>70</v>
      </c>
      <c r="C34" s="30"/>
      <c r="D34" s="31"/>
      <c r="E34" s="32"/>
      <c r="F34" s="33"/>
      <c r="G34" s="33"/>
      <c r="H34" s="33"/>
      <c r="I34" s="34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5"/>
      <c r="W34" s="35"/>
      <c r="AC34" s="28"/>
    </row>
    <row r="35" spans="1:29" s="27" customFormat="1" ht="15.75" customHeight="1">
      <c r="A35" s="20"/>
      <c r="B35" s="71"/>
      <c r="C35" s="30"/>
      <c r="D35" s="31"/>
      <c r="E35" s="32"/>
      <c r="F35" s="33"/>
      <c r="G35" s="33"/>
      <c r="H35" s="33"/>
      <c r="I35" s="34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5"/>
      <c r="W35" s="35"/>
      <c r="AC35" s="28"/>
    </row>
    <row r="36" spans="1:29" s="27" customFormat="1" ht="15.75" customHeight="1">
      <c r="A36" s="20"/>
      <c r="B36" s="71"/>
      <c r="C36" s="30"/>
      <c r="D36" s="31"/>
      <c r="E36" s="32"/>
      <c r="F36" s="33"/>
      <c r="G36" s="33"/>
      <c r="H36" s="33"/>
      <c r="I36" s="34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5"/>
      <c r="W36" s="35"/>
      <c r="AC36" s="28"/>
    </row>
    <row r="37" spans="2:28" ht="11.25" customHeight="1" thickBot="1">
      <c r="B37" s="71"/>
      <c r="C37" s="36"/>
      <c r="D37" s="31"/>
      <c r="E37" s="37"/>
      <c r="F37" s="31"/>
      <c r="G37" s="31"/>
      <c r="H37" s="31"/>
      <c r="I37" s="38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9"/>
      <c r="W37" s="39"/>
      <c r="AB37" s="18"/>
    </row>
    <row r="38" spans="2:23" ht="12">
      <c r="B38" s="40" t="s">
        <v>24</v>
      </c>
      <c r="C38" s="41"/>
      <c r="D38" s="42"/>
      <c r="E38" s="43"/>
      <c r="F38" s="43" t="s">
        <v>25</v>
      </c>
      <c r="G38" s="44"/>
      <c r="H38" s="42"/>
      <c r="I38" s="42"/>
      <c r="J38" s="42"/>
      <c r="K38" s="45" t="s">
        <v>26</v>
      </c>
      <c r="L38" s="42"/>
      <c r="M38" s="42"/>
      <c r="N38" s="42"/>
      <c r="O38" s="45"/>
      <c r="P38" s="45" t="s">
        <v>27</v>
      </c>
      <c r="Q38" s="42"/>
      <c r="R38" s="42"/>
      <c r="S38" s="45"/>
      <c r="T38" s="45" t="s">
        <v>53</v>
      </c>
      <c r="U38" s="45"/>
      <c r="V38" s="45"/>
      <c r="W38" s="46"/>
    </row>
    <row r="39" spans="2:23" ht="12">
      <c r="B39" s="47" t="s">
        <v>28</v>
      </c>
      <c r="F39" s="48" t="s">
        <v>29</v>
      </c>
      <c r="G39" s="2"/>
      <c r="K39" s="48" t="s">
        <v>30</v>
      </c>
      <c r="O39" s="48"/>
      <c r="P39" s="48" t="s">
        <v>31</v>
      </c>
      <c r="S39" s="48"/>
      <c r="T39" s="48"/>
      <c r="U39" s="48"/>
      <c r="W39" s="49"/>
    </row>
    <row r="40" spans="1:41" s="48" customFormat="1" ht="12">
      <c r="A40" s="1"/>
      <c r="B40" s="47" t="s">
        <v>32</v>
      </c>
      <c r="C40" s="3"/>
      <c r="D40" s="1"/>
      <c r="F40" s="48" t="s">
        <v>33</v>
      </c>
      <c r="G40" s="2"/>
      <c r="H40" s="1"/>
      <c r="K40" s="48" t="s">
        <v>34</v>
      </c>
      <c r="L40" s="1"/>
      <c r="M40" s="1"/>
      <c r="N40" s="1"/>
      <c r="O40" s="50"/>
      <c r="P40" s="50" t="s">
        <v>35</v>
      </c>
      <c r="Q40" s="1"/>
      <c r="V40" s="1"/>
      <c r="W40" s="4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48" customFormat="1" ht="12">
      <c r="A41" s="1"/>
      <c r="B41" s="51" t="s">
        <v>44</v>
      </c>
      <c r="C41" s="3"/>
      <c r="D41" s="1"/>
      <c r="F41" s="48" t="s">
        <v>36</v>
      </c>
      <c r="H41" s="1"/>
      <c r="K41" s="48" t="s">
        <v>37</v>
      </c>
      <c r="L41" s="1"/>
      <c r="M41" s="1"/>
      <c r="N41" s="1"/>
      <c r="O41" s="50"/>
      <c r="P41" s="50" t="s">
        <v>38</v>
      </c>
      <c r="Q41" s="1"/>
      <c r="S41" s="3"/>
      <c r="T41" s="3"/>
      <c r="U41" s="3"/>
      <c r="V41" s="1"/>
      <c r="W41" s="49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48" customFormat="1" ht="12.75" thickBot="1">
      <c r="A42" s="1"/>
      <c r="B42" s="52" t="s">
        <v>39</v>
      </c>
      <c r="C42" s="53"/>
      <c r="D42" s="54"/>
      <c r="E42" s="55"/>
      <c r="F42" s="55" t="s">
        <v>40</v>
      </c>
      <c r="G42" s="54"/>
      <c r="H42" s="53"/>
      <c r="I42" s="55"/>
      <c r="J42" s="55"/>
      <c r="K42" s="54"/>
      <c r="L42" s="54"/>
      <c r="M42" s="54"/>
      <c r="N42" s="54"/>
      <c r="O42" s="55"/>
      <c r="P42" s="55" t="s">
        <v>41</v>
      </c>
      <c r="Q42" s="54"/>
      <c r="R42" s="54"/>
      <c r="S42" s="54"/>
      <c r="T42" s="54"/>
      <c r="U42" s="54"/>
      <c r="V42" s="54"/>
      <c r="W42" s="56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48" customFormat="1" ht="12.75">
      <c r="A43" s="1"/>
      <c r="B43" s="50" t="s">
        <v>42</v>
      </c>
      <c r="C43" s="57"/>
      <c r="F43" s="58"/>
      <c r="H43" s="1"/>
      <c r="I43" s="1"/>
      <c r="K43" s="1"/>
      <c r="L43" s="1"/>
      <c r="M43" s="1"/>
      <c r="O43" s="1"/>
      <c r="P43" s="1"/>
      <c r="Q43" s="1"/>
      <c r="R43" s="1"/>
      <c r="S43" s="1"/>
      <c r="T43" s="1"/>
      <c r="U43" s="1"/>
      <c r="V43" s="1"/>
      <c r="W43" s="5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2:7" ht="12.75">
      <c r="B44" s="59" t="s">
        <v>43</v>
      </c>
      <c r="C44" s="60" t="s">
        <v>67</v>
      </c>
      <c r="D44" s="61"/>
      <c r="E44" s="62"/>
      <c r="F44" s="58"/>
      <c r="G44" s="63"/>
    </row>
    <row r="45" spans="2:7" ht="12.75" customHeight="1">
      <c r="B45" s="59"/>
      <c r="C45" s="60"/>
      <c r="D45" s="61"/>
      <c r="E45" s="62"/>
      <c r="F45" s="58"/>
      <c r="G45" s="63"/>
    </row>
    <row r="46" spans="2:13" ht="12.75" customHeight="1">
      <c r="B46" s="59"/>
      <c r="C46" s="60"/>
      <c r="D46" s="61"/>
      <c r="E46" s="62"/>
      <c r="F46" s="58"/>
      <c r="G46" s="63"/>
      <c r="I46" s="93" t="s">
        <v>55</v>
      </c>
      <c r="J46" s="93"/>
      <c r="K46" s="93"/>
      <c r="L46" s="93"/>
      <c r="M46" s="93"/>
    </row>
    <row r="47" spans="2:7" ht="12.75" customHeight="1" hidden="1">
      <c r="B47" s="67"/>
      <c r="C47" s="57"/>
      <c r="D47" s="68"/>
      <c r="E47" s="62"/>
      <c r="F47" s="58"/>
      <c r="G47" s="68"/>
    </row>
    <row r="48" spans="2:7" ht="12.75" customHeight="1" hidden="1">
      <c r="B48" s="67"/>
      <c r="C48" s="57"/>
      <c r="D48" s="68"/>
      <c r="E48" s="62"/>
      <c r="F48" s="58"/>
      <c r="G48" s="68"/>
    </row>
    <row r="49" spans="2:7" ht="12.75" customHeight="1" hidden="1">
      <c r="B49" s="67"/>
      <c r="C49" s="57"/>
      <c r="D49" s="68"/>
      <c r="E49" s="62"/>
      <c r="F49" s="58"/>
      <c r="G49" s="68"/>
    </row>
    <row r="50" spans="2:13" ht="12.75" customHeight="1">
      <c r="B50" s="64"/>
      <c r="C50" s="2"/>
      <c r="D50" s="2"/>
      <c r="E50" s="2"/>
      <c r="F50" s="2"/>
      <c r="G50" s="2"/>
      <c r="I50" s="90" t="s">
        <v>52</v>
      </c>
      <c r="J50" s="91"/>
      <c r="K50" s="91"/>
      <c r="L50" s="91"/>
      <c r="M50" s="91"/>
    </row>
    <row r="51" spans="9:13" ht="12.75" customHeight="1">
      <c r="I51" s="92"/>
      <c r="J51" s="92"/>
      <c r="K51" s="92"/>
      <c r="L51" s="92"/>
      <c r="M51" s="92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</sheetData>
  <sheetProtection selectLockedCells="1" selectUnlockedCells="1"/>
  <mergeCells count="22">
    <mergeCell ref="B24:B26"/>
    <mergeCell ref="I50:M51"/>
    <mergeCell ref="I46:M46"/>
    <mergeCell ref="B27:B29"/>
    <mergeCell ref="B1:W1"/>
    <mergeCell ref="B2:B3"/>
    <mergeCell ref="C2:C4"/>
    <mergeCell ref="D2:E4"/>
    <mergeCell ref="F2:I2"/>
    <mergeCell ref="J2:P3"/>
    <mergeCell ref="Q2:R3"/>
    <mergeCell ref="T2:T4"/>
    <mergeCell ref="U2:U4"/>
    <mergeCell ref="G3:H3"/>
    <mergeCell ref="V2:W3"/>
    <mergeCell ref="I3:I4"/>
    <mergeCell ref="F3:F4"/>
    <mergeCell ref="S2:S4"/>
    <mergeCell ref="B21:B23"/>
    <mergeCell ref="B14:B20"/>
    <mergeCell ref="B10:B13"/>
    <mergeCell ref="B5:B9"/>
  </mergeCells>
  <printOptions/>
  <pageMargins left="0.49027777777777776" right="0.19652777777777777" top="0.6402777777777777" bottom="0.787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mccga</cp:lastModifiedBy>
  <cp:lastPrinted>2013-10-21T14:13:27Z</cp:lastPrinted>
  <dcterms:created xsi:type="dcterms:W3CDTF">2010-01-28T12:41:07Z</dcterms:created>
  <dcterms:modified xsi:type="dcterms:W3CDTF">2013-10-21T14:14:18Z</dcterms:modified>
  <cp:category/>
  <cp:version/>
  <cp:contentType/>
  <cp:contentStatus/>
  <cp:revision>1</cp:revision>
</cp:coreProperties>
</file>